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9020" windowHeight="15585" firstSheet="1" activeTab="1"/>
  </bookViews>
  <sheets>
    <sheet name="공종별집계표" sheetId="10" r:id="rId1"/>
    <sheet name="공종별내역서" sheetId="9" r:id="rId2"/>
    <sheet name="일위대가목록" sheetId="8" r:id="rId3"/>
    <sheet name="일위대가" sheetId="7" r:id="rId4"/>
    <sheet name="중기단가목록" sheetId="6" r:id="rId5"/>
    <sheet name="중기단가산출서" sheetId="5" r:id="rId6"/>
    <sheet name="단가대비표" sheetId="4" r:id="rId7"/>
    <sheet name="원가계산서" sheetId="3" r:id="rId8"/>
    <sheet name=" 공사설정 " sheetId="2" r:id="rId9"/>
    <sheet name="Sheet1" sheetId="1" r:id="rId10"/>
  </sheets>
  <definedNames>
    <definedName name="_xlnm.Print_Area" localSheetId="1">공종별내역서!$A$1:$M$211</definedName>
    <definedName name="_xlnm.Print_Area" localSheetId="0">공종별집계표!$A$1:$M$29</definedName>
    <definedName name="_xlnm.Print_Area" localSheetId="6">단가대비표!$A$1:$X$91</definedName>
    <definedName name="_xlnm.Print_Area" localSheetId="3">일위대가!$A$1:$M$430</definedName>
    <definedName name="_xlnm.Print_Area" localSheetId="2">일위대가목록!$A$1:$J$69</definedName>
    <definedName name="_xlnm.Print_Area" localSheetId="4">중기단가목록!$A$1:$J$5</definedName>
    <definedName name="_xlnm.Print_Area" localSheetId="5">중기단가산출서!$A$1:$F$63</definedName>
    <definedName name="_xlnm.Print_Titles" localSheetId="1">공종별내역서!$1:$3</definedName>
    <definedName name="_xlnm.Print_Titles" localSheetId="0">공종별집계표!$1:$4</definedName>
    <definedName name="_xlnm.Print_Titles" localSheetId="6">단가대비표!$1:$4</definedName>
    <definedName name="_xlnm.Print_Titles" localSheetId="7">원가계산서!$1:$3</definedName>
    <definedName name="_xlnm.Print_Titles" localSheetId="3">일위대가!$1:$3</definedName>
    <definedName name="_xlnm.Print_Titles" localSheetId="2">일위대가목록!$1:$3</definedName>
    <definedName name="_xlnm.Print_Titles" localSheetId="4">중기단가목록!$1:$3</definedName>
    <definedName name="_xlnm.Print_Titles" localSheetId="5">중기단가산출서!$1:$3</definedName>
  </definedNames>
  <calcPr calcId="125725"/>
</workbook>
</file>

<file path=xl/calcChain.xml><?xml version="1.0" encoding="utf-8"?>
<calcChain xmlns="http://schemas.openxmlformats.org/spreadsheetml/2006/main">
  <c r="I194" i="9"/>
  <c r="G194"/>
  <c r="E194"/>
  <c r="K194" s="1"/>
  <c r="I193"/>
  <c r="J193" s="1"/>
  <c r="G193"/>
  <c r="E193"/>
  <c r="I192"/>
  <c r="G192"/>
  <c r="E192"/>
  <c r="F192" s="1"/>
  <c r="I191"/>
  <c r="G191"/>
  <c r="H191" s="1"/>
  <c r="E191"/>
  <c r="I190"/>
  <c r="G190"/>
  <c r="E190"/>
  <c r="I189"/>
  <c r="G189"/>
  <c r="E189"/>
  <c r="I188"/>
  <c r="J188" s="1"/>
  <c r="G188"/>
  <c r="E188"/>
  <c r="I187"/>
  <c r="G187"/>
  <c r="E187"/>
  <c r="I429" i="7"/>
  <c r="J429" s="1"/>
  <c r="G429"/>
  <c r="E429"/>
  <c r="K429" s="1"/>
  <c r="I428"/>
  <c r="J428" s="1"/>
  <c r="J430" s="1"/>
  <c r="G428"/>
  <c r="H428" s="1"/>
  <c r="H430" s="1"/>
  <c r="F69" i="8" s="1"/>
  <c r="G318" i="7" s="1"/>
  <c r="H318" s="1"/>
  <c r="E428"/>
  <c r="K428" s="1"/>
  <c r="I424"/>
  <c r="G424"/>
  <c r="E424"/>
  <c r="K424" s="1"/>
  <c r="I423"/>
  <c r="G423"/>
  <c r="H423" s="1"/>
  <c r="E423"/>
  <c r="F423" s="1"/>
  <c r="I419"/>
  <c r="K419" s="1"/>
  <c r="G419"/>
  <c r="E419"/>
  <c r="I418"/>
  <c r="J418" s="1"/>
  <c r="G418"/>
  <c r="H418" s="1"/>
  <c r="E418"/>
  <c r="I414"/>
  <c r="J414" s="1"/>
  <c r="G414"/>
  <c r="K414" s="1"/>
  <c r="E414"/>
  <c r="F414" s="1"/>
  <c r="I413"/>
  <c r="G413"/>
  <c r="E413"/>
  <c r="I409"/>
  <c r="G409"/>
  <c r="E409"/>
  <c r="K409" s="1"/>
  <c r="I408"/>
  <c r="J408" s="1"/>
  <c r="J410" s="1"/>
  <c r="G408"/>
  <c r="E408"/>
  <c r="I404"/>
  <c r="G404"/>
  <c r="E404"/>
  <c r="K404" s="1"/>
  <c r="I403"/>
  <c r="G403"/>
  <c r="H403" s="1"/>
  <c r="E403"/>
  <c r="F403" s="1"/>
  <c r="I399"/>
  <c r="J399" s="1"/>
  <c r="G399"/>
  <c r="E399"/>
  <c r="I398"/>
  <c r="G398"/>
  <c r="K398" s="1"/>
  <c r="E398"/>
  <c r="I394"/>
  <c r="K394" s="1"/>
  <c r="G394"/>
  <c r="H394" s="1"/>
  <c r="E394"/>
  <c r="I393"/>
  <c r="G393"/>
  <c r="E393"/>
  <c r="I389"/>
  <c r="G389"/>
  <c r="E389"/>
  <c r="K389" s="1"/>
  <c r="I388"/>
  <c r="K388" s="1"/>
  <c r="G388"/>
  <c r="E388"/>
  <c r="I384"/>
  <c r="G384"/>
  <c r="H384" s="1"/>
  <c r="E384"/>
  <c r="I383"/>
  <c r="G383"/>
  <c r="H383" s="1"/>
  <c r="E383"/>
  <c r="K383" s="1"/>
  <c r="I379"/>
  <c r="G379"/>
  <c r="H379" s="1"/>
  <c r="E379"/>
  <c r="I378"/>
  <c r="G378"/>
  <c r="K378" s="1"/>
  <c r="E378"/>
  <c r="F378" s="1"/>
  <c r="I371"/>
  <c r="J371" s="1"/>
  <c r="G371"/>
  <c r="H371" s="1"/>
  <c r="E371"/>
  <c r="I370"/>
  <c r="J370" s="1"/>
  <c r="G370"/>
  <c r="E370"/>
  <c r="I366"/>
  <c r="G366"/>
  <c r="E366"/>
  <c r="F366" s="1"/>
  <c r="I365"/>
  <c r="K365" s="1"/>
  <c r="G365"/>
  <c r="E365"/>
  <c r="I361"/>
  <c r="J361" s="1"/>
  <c r="G361"/>
  <c r="E361"/>
  <c r="F361" s="1"/>
  <c r="I360"/>
  <c r="G360"/>
  <c r="H360" s="1"/>
  <c r="H362" s="1"/>
  <c r="F55" i="8" s="1"/>
  <c r="G295" i="7" s="1"/>
  <c r="H295" s="1"/>
  <c r="E360"/>
  <c r="K360" s="1"/>
  <c r="I356"/>
  <c r="J356" s="1"/>
  <c r="G356"/>
  <c r="E356"/>
  <c r="I355"/>
  <c r="G355"/>
  <c r="K355" s="1"/>
  <c r="E355"/>
  <c r="I351"/>
  <c r="J351" s="1"/>
  <c r="G351"/>
  <c r="H351" s="1"/>
  <c r="E351"/>
  <c r="I349"/>
  <c r="J349" s="1"/>
  <c r="G349"/>
  <c r="E349"/>
  <c r="I348"/>
  <c r="G348"/>
  <c r="E348"/>
  <c r="K348" s="1"/>
  <c r="I344"/>
  <c r="J344" s="1"/>
  <c r="G344"/>
  <c r="E344"/>
  <c r="I342"/>
  <c r="G342"/>
  <c r="E342"/>
  <c r="K342" s="1"/>
  <c r="I341"/>
  <c r="G341"/>
  <c r="K341" s="1"/>
  <c r="E341"/>
  <c r="F341" s="1"/>
  <c r="I337"/>
  <c r="G337"/>
  <c r="E337"/>
  <c r="F337" s="1"/>
  <c r="I336"/>
  <c r="J336" s="1"/>
  <c r="G336"/>
  <c r="H336" s="1"/>
  <c r="E336"/>
  <c r="I335"/>
  <c r="K335" s="1"/>
  <c r="G335"/>
  <c r="H335" s="1"/>
  <c r="E335"/>
  <c r="I327"/>
  <c r="G327"/>
  <c r="E327"/>
  <c r="I326"/>
  <c r="G326"/>
  <c r="E326"/>
  <c r="K326" s="1"/>
  <c r="I325"/>
  <c r="K325" s="1"/>
  <c r="G325"/>
  <c r="E325"/>
  <c r="I324"/>
  <c r="G324"/>
  <c r="E324"/>
  <c r="I323"/>
  <c r="G323"/>
  <c r="H323" s="1"/>
  <c r="E323"/>
  <c r="K323" s="1"/>
  <c r="I316"/>
  <c r="G316"/>
  <c r="E316"/>
  <c r="I315"/>
  <c r="G315"/>
  <c r="K315" s="1"/>
  <c r="E315"/>
  <c r="I314"/>
  <c r="K314" s="1"/>
  <c r="G314"/>
  <c r="H314" s="1"/>
  <c r="E314"/>
  <c r="I313"/>
  <c r="G313"/>
  <c r="E313"/>
  <c r="I312"/>
  <c r="G312"/>
  <c r="E312"/>
  <c r="K312" s="1"/>
  <c r="I298"/>
  <c r="J298" s="1"/>
  <c r="G298"/>
  <c r="E298"/>
  <c r="I293"/>
  <c r="G293"/>
  <c r="E293"/>
  <c r="F293" s="1"/>
  <c r="I292"/>
  <c r="G292"/>
  <c r="H292" s="1"/>
  <c r="E292"/>
  <c r="K292" s="1"/>
  <c r="I291"/>
  <c r="J291" s="1"/>
  <c r="G291"/>
  <c r="E291"/>
  <c r="I286"/>
  <c r="G286"/>
  <c r="H286" s="1"/>
  <c r="E286"/>
  <c r="I284"/>
  <c r="J284" s="1"/>
  <c r="G284"/>
  <c r="H284" s="1"/>
  <c r="E284"/>
  <c r="I279"/>
  <c r="G279"/>
  <c r="E279"/>
  <c r="I277"/>
  <c r="G277"/>
  <c r="E277"/>
  <c r="K277" s="1"/>
  <c r="I272"/>
  <c r="J272" s="1"/>
  <c r="G272"/>
  <c r="E272"/>
  <c r="I270"/>
  <c r="G270"/>
  <c r="E270"/>
  <c r="I265"/>
  <c r="G265"/>
  <c r="H265" s="1"/>
  <c r="E266" s="1"/>
  <c r="F266" s="1"/>
  <c r="L266" s="1"/>
  <c r="E265"/>
  <c r="K265" s="1"/>
  <c r="I264"/>
  <c r="J264" s="1"/>
  <c r="G264"/>
  <c r="E264"/>
  <c r="I259"/>
  <c r="G259"/>
  <c r="H259" s="1"/>
  <c r="E260" s="1"/>
  <c r="F260" s="1"/>
  <c r="L260" s="1"/>
  <c r="E259"/>
  <c r="I258"/>
  <c r="G258"/>
  <c r="H258" s="1"/>
  <c r="E258"/>
  <c r="F258" s="1"/>
  <c r="I253"/>
  <c r="G253"/>
  <c r="E253"/>
  <c r="I252"/>
  <c r="G252"/>
  <c r="E252"/>
  <c r="K252" s="1"/>
  <c r="I247"/>
  <c r="J247" s="1"/>
  <c r="L247" s="1"/>
  <c r="G247"/>
  <c r="E247"/>
  <c r="I244"/>
  <c r="G244"/>
  <c r="E244"/>
  <c r="I239"/>
  <c r="G239"/>
  <c r="H239" s="1"/>
  <c r="E239"/>
  <c r="F239" s="1"/>
  <c r="I237"/>
  <c r="G237"/>
  <c r="E237"/>
  <c r="I232"/>
  <c r="G232"/>
  <c r="K232" s="1"/>
  <c r="E232"/>
  <c r="I230"/>
  <c r="J230" s="1"/>
  <c r="J234" s="1"/>
  <c r="G230"/>
  <c r="E230"/>
  <c r="I225"/>
  <c r="G225"/>
  <c r="E225"/>
  <c r="I223"/>
  <c r="J223" s="1"/>
  <c r="J227" s="1"/>
  <c r="G38" i="8" s="1"/>
  <c r="I116" i="9" s="1"/>
  <c r="J116" s="1"/>
  <c r="G223" i="7"/>
  <c r="E223"/>
  <c r="F223" s="1"/>
  <c r="E224" s="1"/>
  <c r="F224" s="1"/>
  <c r="L224" s="1"/>
  <c r="I219"/>
  <c r="K219" s="1"/>
  <c r="G219"/>
  <c r="E219"/>
  <c r="I218"/>
  <c r="G218"/>
  <c r="E218"/>
  <c r="I217"/>
  <c r="J217" s="1"/>
  <c r="G217"/>
  <c r="K217" s="1"/>
  <c r="E217"/>
  <c r="F217" s="1"/>
  <c r="F220" s="1"/>
  <c r="E37" i="8" s="1"/>
  <c r="E88" i="9" s="1"/>
  <c r="F88" s="1"/>
  <c r="I213" i="7"/>
  <c r="G213"/>
  <c r="E213"/>
  <c r="I212"/>
  <c r="G212"/>
  <c r="H212" s="1"/>
  <c r="E212"/>
  <c r="I208"/>
  <c r="J208" s="1"/>
  <c r="G208"/>
  <c r="K208" s="1"/>
  <c r="E208"/>
  <c r="I207"/>
  <c r="G207"/>
  <c r="E207"/>
  <c r="I206"/>
  <c r="J206" s="1"/>
  <c r="G206"/>
  <c r="E206"/>
  <c r="K206" s="1"/>
  <c r="I202"/>
  <c r="G202"/>
  <c r="E202"/>
  <c r="I201"/>
  <c r="G201"/>
  <c r="E201"/>
  <c r="K201" s="1"/>
  <c r="I200"/>
  <c r="G200"/>
  <c r="H200" s="1"/>
  <c r="H203" s="1"/>
  <c r="F34" i="8" s="1"/>
  <c r="G109" i="9" s="1"/>
  <c r="H109" s="1"/>
  <c r="E200" i="7"/>
  <c r="I195"/>
  <c r="G195"/>
  <c r="E195"/>
  <c r="I194"/>
  <c r="G194"/>
  <c r="E194"/>
  <c r="I190"/>
  <c r="J190" s="1"/>
  <c r="G190"/>
  <c r="H190" s="1"/>
  <c r="E190"/>
  <c r="I189"/>
  <c r="G189"/>
  <c r="E189"/>
  <c r="I185"/>
  <c r="G185"/>
  <c r="E185"/>
  <c r="F185" s="1"/>
  <c r="I184"/>
  <c r="J184" s="1"/>
  <c r="J186" s="1"/>
  <c r="G31" i="8" s="1"/>
  <c r="I63" i="9" s="1"/>
  <c r="J63" s="1"/>
  <c r="G184" i="7"/>
  <c r="E184"/>
  <c r="I180"/>
  <c r="G180"/>
  <c r="E180"/>
  <c r="F180" s="1"/>
  <c r="I179"/>
  <c r="G179"/>
  <c r="K179" s="1"/>
  <c r="E179"/>
  <c r="I174"/>
  <c r="G174"/>
  <c r="E174"/>
  <c r="I173"/>
  <c r="G173"/>
  <c r="K173" s="1"/>
  <c r="E173"/>
  <c r="I168"/>
  <c r="J168" s="1"/>
  <c r="J170" s="1"/>
  <c r="G28" i="8" s="1"/>
  <c r="I60" i="9" s="1"/>
  <c r="G168" i="7"/>
  <c r="K168" s="1"/>
  <c r="E168"/>
  <c r="I167"/>
  <c r="G167"/>
  <c r="E167"/>
  <c r="I162"/>
  <c r="G162"/>
  <c r="E162"/>
  <c r="K162" s="1"/>
  <c r="I161"/>
  <c r="J161" s="1"/>
  <c r="G161"/>
  <c r="E161"/>
  <c r="I156"/>
  <c r="G156"/>
  <c r="E156"/>
  <c r="I155"/>
  <c r="G155"/>
  <c r="E155"/>
  <c r="K155" s="1"/>
  <c r="I150"/>
  <c r="G150"/>
  <c r="E150"/>
  <c r="I149"/>
  <c r="G149"/>
  <c r="K149" s="1"/>
  <c r="E149"/>
  <c r="I144"/>
  <c r="J144" s="1"/>
  <c r="G144"/>
  <c r="K144" s="1"/>
  <c r="E144"/>
  <c r="I141"/>
  <c r="G141"/>
  <c r="E141"/>
  <c r="I136"/>
  <c r="G136"/>
  <c r="E136"/>
  <c r="F136" s="1"/>
  <c r="L136" s="1"/>
  <c r="I134"/>
  <c r="G134"/>
  <c r="E134"/>
  <c r="I129"/>
  <c r="G129"/>
  <c r="E129"/>
  <c r="I127"/>
  <c r="G127"/>
  <c r="H127" s="1"/>
  <c r="H131" s="1"/>
  <c r="F22" i="8" s="1"/>
  <c r="G72" i="9" s="1"/>
  <c r="H72" s="1"/>
  <c r="E127" i="7"/>
  <c r="F127" s="1"/>
  <c r="I122"/>
  <c r="G122"/>
  <c r="E122"/>
  <c r="I120"/>
  <c r="G120"/>
  <c r="K120" s="1"/>
  <c r="E120"/>
  <c r="I115"/>
  <c r="J115" s="1"/>
  <c r="G115"/>
  <c r="K115" s="1"/>
  <c r="E115"/>
  <c r="I113"/>
  <c r="G113"/>
  <c r="E113"/>
  <c r="I108"/>
  <c r="J108" s="1"/>
  <c r="G108"/>
  <c r="E108"/>
  <c r="F108" s="1"/>
  <c r="I106"/>
  <c r="K106" s="1"/>
  <c r="G106"/>
  <c r="E106"/>
  <c r="I101"/>
  <c r="G101"/>
  <c r="E101"/>
  <c r="K101" s="1"/>
  <c r="I100"/>
  <c r="G100"/>
  <c r="H100" s="1"/>
  <c r="E100"/>
  <c r="I99"/>
  <c r="G99"/>
  <c r="E99"/>
  <c r="I98"/>
  <c r="G98"/>
  <c r="H98" s="1"/>
  <c r="E98"/>
  <c r="I97"/>
  <c r="J97" s="1"/>
  <c r="G97"/>
  <c r="K97" s="1"/>
  <c r="E97"/>
  <c r="I94"/>
  <c r="G94"/>
  <c r="E94"/>
  <c r="I93"/>
  <c r="J93" s="1"/>
  <c r="G93"/>
  <c r="E93"/>
  <c r="F93" s="1"/>
  <c r="I88"/>
  <c r="K88" s="1"/>
  <c r="G88"/>
  <c r="E88"/>
  <c r="I84"/>
  <c r="G84"/>
  <c r="E84"/>
  <c r="I83"/>
  <c r="G83"/>
  <c r="H83" s="1"/>
  <c r="H85" s="1"/>
  <c r="F16" i="8" s="1"/>
  <c r="E83" i="7"/>
  <c r="K83" s="1"/>
  <c r="I79"/>
  <c r="G79"/>
  <c r="E79"/>
  <c r="I78"/>
  <c r="G78"/>
  <c r="K78" s="1"/>
  <c r="E78"/>
  <c r="I72"/>
  <c r="K72" s="1"/>
  <c r="G72"/>
  <c r="E72"/>
  <c r="I71"/>
  <c r="G71"/>
  <c r="E71"/>
  <c r="I70"/>
  <c r="J70" s="1"/>
  <c r="G70"/>
  <c r="E70"/>
  <c r="K70" s="1"/>
  <c r="I69"/>
  <c r="K69" s="1"/>
  <c r="G69"/>
  <c r="E69"/>
  <c r="I68"/>
  <c r="G68"/>
  <c r="E68"/>
  <c r="I67"/>
  <c r="G67"/>
  <c r="H67" s="1"/>
  <c r="E67"/>
  <c r="F67" s="1"/>
  <c r="I62"/>
  <c r="G62"/>
  <c r="E62"/>
  <c r="I61"/>
  <c r="G61"/>
  <c r="H61" s="1"/>
  <c r="E61"/>
  <c r="I56"/>
  <c r="J56" s="1"/>
  <c r="G56"/>
  <c r="H56" s="1"/>
  <c r="E56"/>
  <c r="I55"/>
  <c r="G55"/>
  <c r="E55"/>
  <c r="I52"/>
  <c r="J52" s="1"/>
  <c r="G52"/>
  <c r="E52"/>
  <c r="K52" s="1"/>
  <c r="I47"/>
  <c r="K47" s="1"/>
  <c r="G47"/>
  <c r="E47"/>
  <c r="I45"/>
  <c r="G45"/>
  <c r="E45"/>
  <c r="I40"/>
  <c r="G40"/>
  <c r="H40" s="1"/>
  <c r="E41" s="1"/>
  <c r="F41" s="1"/>
  <c r="L41" s="1"/>
  <c r="E40"/>
  <c r="F40" s="1"/>
  <c r="I38"/>
  <c r="G38"/>
  <c r="E38"/>
  <c r="I33"/>
  <c r="G33"/>
  <c r="E33"/>
  <c r="I31"/>
  <c r="K31" s="1"/>
  <c r="G31"/>
  <c r="H31" s="1"/>
  <c r="E31"/>
  <c r="I26"/>
  <c r="G26"/>
  <c r="E26"/>
  <c r="I24"/>
  <c r="J24" s="1"/>
  <c r="J28" s="1"/>
  <c r="G8" i="8" s="1"/>
  <c r="G24" i="7"/>
  <c r="E24"/>
  <c r="K24" s="1"/>
  <c r="I19"/>
  <c r="J19" s="1"/>
  <c r="G19"/>
  <c r="E19"/>
  <c r="I17"/>
  <c r="G17"/>
  <c r="E17"/>
  <c r="I13"/>
  <c r="G13"/>
  <c r="H13" s="1"/>
  <c r="E13"/>
  <c r="K13" s="1"/>
  <c r="I9"/>
  <c r="G9"/>
  <c r="E9"/>
  <c r="I5"/>
  <c r="G5"/>
  <c r="H5" s="1"/>
  <c r="E5"/>
  <c r="F429"/>
  <c r="H429"/>
  <c r="F428"/>
  <c r="F424"/>
  <c r="H424"/>
  <c r="J424"/>
  <c r="J423"/>
  <c r="F419"/>
  <c r="H419"/>
  <c r="J419"/>
  <c r="F418"/>
  <c r="K418"/>
  <c r="H414"/>
  <c r="F413"/>
  <c r="H413"/>
  <c r="J413"/>
  <c r="K413"/>
  <c r="H409"/>
  <c r="J409"/>
  <c r="F408"/>
  <c r="H408"/>
  <c r="H404"/>
  <c r="J404"/>
  <c r="J403"/>
  <c r="F399"/>
  <c r="H399"/>
  <c r="K399"/>
  <c r="F398"/>
  <c r="F400" s="1"/>
  <c r="J398"/>
  <c r="F394"/>
  <c r="F395" s="1"/>
  <c r="E62" i="8" s="1"/>
  <c r="J394" i="7"/>
  <c r="F393"/>
  <c r="H393"/>
  <c r="J393"/>
  <c r="K393"/>
  <c r="H389"/>
  <c r="J389"/>
  <c r="F388"/>
  <c r="H388"/>
  <c r="F384"/>
  <c r="J384"/>
  <c r="K384"/>
  <c r="J383"/>
  <c r="F379"/>
  <c r="J379"/>
  <c r="K379"/>
  <c r="J378"/>
  <c r="F371"/>
  <c r="K371"/>
  <c r="F370"/>
  <c r="F372" s="1"/>
  <c r="E57" i="8" s="1"/>
  <c r="H370" i="7"/>
  <c r="K370"/>
  <c r="H366"/>
  <c r="J366"/>
  <c r="F365"/>
  <c r="H365"/>
  <c r="H367" s="1"/>
  <c r="F56" i="8" s="1"/>
  <c r="G328" i="7" s="1"/>
  <c r="H328" s="1"/>
  <c r="H361"/>
  <c r="K361"/>
  <c r="F360"/>
  <c r="J360"/>
  <c r="F356"/>
  <c r="H356"/>
  <c r="K356"/>
  <c r="F355"/>
  <c r="F357" s="1"/>
  <c r="E54" i="8" s="1"/>
  <c r="E294" i="7" s="1"/>
  <c r="F294" s="1"/>
  <c r="J355"/>
  <c r="F351"/>
  <c r="K351"/>
  <c r="E350"/>
  <c r="F350" s="1"/>
  <c r="L350" s="1"/>
  <c r="H350"/>
  <c r="J350"/>
  <c r="F349"/>
  <c r="H349"/>
  <c r="K349"/>
  <c r="H348"/>
  <c r="J348"/>
  <c r="F344"/>
  <c r="H344"/>
  <c r="H343"/>
  <c r="J343"/>
  <c r="H342"/>
  <c r="J342"/>
  <c r="J341"/>
  <c r="H337"/>
  <c r="J337"/>
  <c r="K337"/>
  <c r="F336"/>
  <c r="F335"/>
  <c r="J335"/>
  <c r="F327"/>
  <c r="H327"/>
  <c r="J327"/>
  <c r="K327"/>
  <c r="H326"/>
  <c r="J326"/>
  <c r="F325"/>
  <c r="H325"/>
  <c r="F324"/>
  <c r="H324"/>
  <c r="J324"/>
  <c r="K324"/>
  <c r="J323"/>
  <c r="F316"/>
  <c r="H316"/>
  <c r="J316"/>
  <c r="K316"/>
  <c r="F315"/>
  <c r="H315"/>
  <c r="J315"/>
  <c r="F314"/>
  <c r="J314"/>
  <c r="F313"/>
  <c r="H313"/>
  <c r="J313"/>
  <c r="K313"/>
  <c r="H312"/>
  <c r="J312"/>
  <c r="F298"/>
  <c r="H298"/>
  <c r="H293"/>
  <c r="J293"/>
  <c r="K293"/>
  <c r="F292"/>
  <c r="J292"/>
  <c r="F291"/>
  <c r="H291"/>
  <c r="K291"/>
  <c r="E287"/>
  <c r="F287" s="1"/>
  <c r="L287" s="1"/>
  <c r="H287"/>
  <c r="J287"/>
  <c r="F286"/>
  <c r="J286"/>
  <c r="E285"/>
  <c r="F285" s="1"/>
  <c r="H285"/>
  <c r="J285"/>
  <c r="F284"/>
  <c r="H280"/>
  <c r="J280"/>
  <c r="F279"/>
  <c r="H279"/>
  <c r="E280" s="1"/>
  <c r="F280" s="1"/>
  <c r="J279"/>
  <c r="K279"/>
  <c r="H278"/>
  <c r="J278"/>
  <c r="H277"/>
  <c r="J277"/>
  <c r="H273"/>
  <c r="J273"/>
  <c r="F272"/>
  <c r="H272"/>
  <c r="E273" s="1"/>
  <c r="F273" s="1"/>
  <c r="K272"/>
  <c r="H271"/>
  <c r="J271"/>
  <c r="F270"/>
  <c r="E271" s="1"/>
  <c r="F271" s="1"/>
  <c r="H270"/>
  <c r="J270"/>
  <c r="K270"/>
  <c r="H266"/>
  <c r="J266"/>
  <c r="F265"/>
  <c r="J265"/>
  <c r="F264"/>
  <c r="H264"/>
  <c r="K264"/>
  <c r="H260"/>
  <c r="J260"/>
  <c r="F259"/>
  <c r="J259"/>
  <c r="K259"/>
  <c r="J258"/>
  <c r="H254"/>
  <c r="J254"/>
  <c r="F253"/>
  <c r="H253"/>
  <c r="E254" s="1"/>
  <c r="F254" s="1"/>
  <c r="J253"/>
  <c r="K253"/>
  <c r="H252"/>
  <c r="J252"/>
  <c r="H248"/>
  <c r="J248"/>
  <c r="F247"/>
  <c r="H247"/>
  <c r="E248" s="1"/>
  <c r="F248" s="1"/>
  <c r="K247"/>
  <c r="H246"/>
  <c r="J246"/>
  <c r="H245"/>
  <c r="J245"/>
  <c r="F244"/>
  <c r="E245" s="1"/>
  <c r="F245" s="1"/>
  <c r="L245" s="1"/>
  <c r="H244"/>
  <c r="J244"/>
  <c r="K244"/>
  <c r="E240"/>
  <c r="F240" s="1"/>
  <c r="H240"/>
  <c r="J240"/>
  <c r="J239"/>
  <c r="K239"/>
  <c r="E238"/>
  <c r="F238" s="1"/>
  <c r="L238" s="1"/>
  <c r="H238"/>
  <c r="J238"/>
  <c r="F237"/>
  <c r="H237"/>
  <c r="J237"/>
  <c r="K237"/>
  <c r="H233"/>
  <c r="J233"/>
  <c r="F232"/>
  <c r="H232"/>
  <c r="E233" s="1"/>
  <c r="F233" s="1"/>
  <c r="J232"/>
  <c r="H231"/>
  <c r="J231"/>
  <c r="F230"/>
  <c r="E231" s="1"/>
  <c r="F231" s="1"/>
  <c r="L231" s="1"/>
  <c r="H230"/>
  <c r="H226"/>
  <c r="J226"/>
  <c r="F225"/>
  <c r="H225"/>
  <c r="E226" s="1"/>
  <c r="F226" s="1"/>
  <c r="J225"/>
  <c r="K225"/>
  <c r="H224"/>
  <c r="J224"/>
  <c r="H223"/>
  <c r="F219"/>
  <c r="H219"/>
  <c r="J219"/>
  <c r="F218"/>
  <c r="H218"/>
  <c r="J218"/>
  <c r="K218"/>
  <c r="H217"/>
  <c r="F213"/>
  <c r="H213"/>
  <c r="L213" s="1"/>
  <c r="J213"/>
  <c r="K213"/>
  <c r="F212"/>
  <c r="F214" s="1"/>
  <c r="E36" i="8" s="1"/>
  <c r="E135" i="9" s="1"/>
  <c r="F135" s="1"/>
  <c r="J212" i="7"/>
  <c r="J214" s="1"/>
  <c r="G36" i="8" s="1"/>
  <c r="I135" i="9" s="1"/>
  <c r="J135" s="1"/>
  <c r="K212" i="7"/>
  <c r="F208"/>
  <c r="H208"/>
  <c r="F207"/>
  <c r="H207"/>
  <c r="J207"/>
  <c r="K207"/>
  <c r="H206"/>
  <c r="H209" s="1"/>
  <c r="F35" i="8" s="1"/>
  <c r="G110" i="9" s="1"/>
  <c r="H110" s="1"/>
  <c r="F202" i="7"/>
  <c r="H202"/>
  <c r="J202"/>
  <c r="K202"/>
  <c r="H201"/>
  <c r="J201"/>
  <c r="F200"/>
  <c r="J200"/>
  <c r="J203" s="1"/>
  <c r="G34" i="8" s="1"/>
  <c r="I109" i="9" s="1"/>
  <c r="J109" s="1"/>
  <c r="H196" i="7"/>
  <c r="J196"/>
  <c r="F195"/>
  <c r="H195"/>
  <c r="E196" s="1"/>
  <c r="F196" s="1"/>
  <c r="J195"/>
  <c r="K195"/>
  <c r="F194"/>
  <c r="H194"/>
  <c r="H197" s="1"/>
  <c r="F33" i="8" s="1"/>
  <c r="J194" i="7"/>
  <c r="K194"/>
  <c r="F190"/>
  <c r="F189"/>
  <c r="F191" s="1"/>
  <c r="H189"/>
  <c r="J189"/>
  <c r="K189"/>
  <c r="H185"/>
  <c r="J185"/>
  <c r="F184"/>
  <c r="H184"/>
  <c r="H186" s="1"/>
  <c r="F31" i="8" s="1"/>
  <c r="G63" i="9" s="1"/>
  <c r="H63" s="1"/>
  <c r="K184" i="7"/>
  <c r="H180"/>
  <c r="J180"/>
  <c r="F179"/>
  <c r="J179"/>
  <c r="H175"/>
  <c r="J175"/>
  <c r="F174"/>
  <c r="H174"/>
  <c r="J174"/>
  <c r="J176" s="1"/>
  <c r="G29" i="8" s="1"/>
  <c r="I61" i="9" s="1"/>
  <c r="J61" s="1"/>
  <c r="K174" i="7"/>
  <c r="F173"/>
  <c r="H173"/>
  <c r="J173"/>
  <c r="H169"/>
  <c r="J169"/>
  <c r="F168"/>
  <c r="H168"/>
  <c r="E169" s="1"/>
  <c r="F169" s="1"/>
  <c r="L169" s="1"/>
  <c r="F167"/>
  <c r="H167"/>
  <c r="J167"/>
  <c r="K167"/>
  <c r="H163"/>
  <c r="J163"/>
  <c r="H162"/>
  <c r="H164" s="1"/>
  <c r="F27" i="8" s="1"/>
  <c r="G59" i="9" s="1"/>
  <c r="H59" s="1"/>
  <c r="J162" i="7"/>
  <c r="F161"/>
  <c r="H161"/>
  <c r="K161"/>
  <c r="H157"/>
  <c r="J157"/>
  <c r="F156"/>
  <c r="H156"/>
  <c r="J156"/>
  <c r="K156"/>
  <c r="H155"/>
  <c r="J155"/>
  <c r="H151"/>
  <c r="J151"/>
  <c r="F150"/>
  <c r="H150"/>
  <c r="E151" s="1"/>
  <c r="F151" s="1"/>
  <c r="L151" s="1"/>
  <c r="J150"/>
  <c r="K150"/>
  <c r="F149"/>
  <c r="J149"/>
  <c r="H145"/>
  <c r="J145"/>
  <c r="F144"/>
  <c r="H144"/>
  <c r="E145" s="1"/>
  <c r="F145" s="1"/>
  <c r="L145" s="1"/>
  <c r="H143"/>
  <c r="J143"/>
  <c r="H142"/>
  <c r="J142"/>
  <c r="F141"/>
  <c r="E143" s="1"/>
  <c r="F143" s="1"/>
  <c r="H141"/>
  <c r="J141"/>
  <c r="K141"/>
  <c r="E137"/>
  <c r="F137" s="1"/>
  <c r="L137" s="1"/>
  <c r="H137"/>
  <c r="J137"/>
  <c r="H136"/>
  <c r="J136"/>
  <c r="E135"/>
  <c r="F135" s="1"/>
  <c r="H135"/>
  <c r="H138" s="1"/>
  <c r="F23" i="8" s="1"/>
  <c r="J135" i="7"/>
  <c r="F134"/>
  <c r="L134" s="1"/>
  <c r="H134"/>
  <c r="J134"/>
  <c r="K134"/>
  <c r="E130"/>
  <c r="F130" s="1"/>
  <c r="L130" s="1"/>
  <c r="H130"/>
  <c r="J130"/>
  <c r="F129"/>
  <c r="H129"/>
  <c r="J129"/>
  <c r="K129"/>
  <c r="E128"/>
  <c r="F128" s="1"/>
  <c r="H128"/>
  <c r="J128"/>
  <c r="J127"/>
  <c r="K127"/>
  <c r="H123"/>
  <c r="J123"/>
  <c r="F122"/>
  <c r="H122"/>
  <c r="E123" s="1"/>
  <c r="F123" s="1"/>
  <c r="J122"/>
  <c r="K122"/>
  <c r="H121"/>
  <c r="J121"/>
  <c r="F120"/>
  <c r="E121" s="1"/>
  <c r="F121" s="1"/>
  <c r="J120"/>
  <c r="H116"/>
  <c r="J116"/>
  <c r="F115"/>
  <c r="H115"/>
  <c r="E116" s="1"/>
  <c r="F116" s="1"/>
  <c r="L116" s="1"/>
  <c r="H114"/>
  <c r="J114"/>
  <c r="F113"/>
  <c r="E114" s="1"/>
  <c r="F114" s="1"/>
  <c r="H113"/>
  <c r="J113"/>
  <c r="K113"/>
  <c r="H109"/>
  <c r="J109"/>
  <c r="H108"/>
  <c r="E109" s="1"/>
  <c r="F109" s="1"/>
  <c r="H107"/>
  <c r="J107"/>
  <c r="F106"/>
  <c r="E107" s="1"/>
  <c r="F107" s="1"/>
  <c r="H106"/>
  <c r="J106"/>
  <c r="H102"/>
  <c r="J102"/>
  <c r="H101"/>
  <c r="J101"/>
  <c r="F100"/>
  <c r="J100"/>
  <c r="F99"/>
  <c r="H99"/>
  <c r="J99"/>
  <c r="K99"/>
  <c r="F98"/>
  <c r="J98"/>
  <c r="K98"/>
  <c r="F97"/>
  <c r="H97"/>
  <c r="H96"/>
  <c r="J96"/>
  <c r="H95"/>
  <c r="J95"/>
  <c r="F94"/>
  <c r="H94"/>
  <c r="J94"/>
  <c r="K94"/>
  <c r="H93"/>
  <c r="H89"/>
  <c r="J89"/>
  <c r="F88"/>
  <c r="H88"/>
  <c r="F84"/>
  <c r="H84"/>
  <c r="J84"/>
  <c r="K84"/>
  <c r="J83"/>
  <c r="F79"/>
  <c r="H79"/>
  <c r="J79"/>
  <c r="K79"/>
  <c r="F78"/>
  <c r="H78"/>
  <c r="J78"/>
  <c r="H73"/>
  <c r="J73"/>
  <c r="F72"/>
  <c r="H72"/>
  <c r="E73" s="1"/>
  <c r="F73" s="1"/>
  <c r="L73" s="1"/>
  <c r="F71"/>
  <c r="H71"/>
  <c r="J71"/>
  <c r="K71"/>
  <c r="F70"/>
  <c r="H70"/>
  <c r="F69"/>
  <c r="H69"/>
  <c r="J69"/>
  <c r="F68"/>
  <c r="H68"/>
  <c r="J68"/>
  <c r="K68"/>
  <c r="J67"/>
  <c r="H63"/>
  <c r="J63"/>
  <c r="F62"/>
  <c r="H62"/>
  <c r="J62"/>
  <c r="K62"/>
  <c r="F61"/>
  <c r="J61"/>
  <c r="J64" s="1"/>
  <c r="G13" i="8" s="1"/>
  <c r="I14" i="9" s="1"/>
  <c r="J14" s="1"/>
  <c r="K61" i="7"/>
  <c r="H57"/>
  <c r="J57"/>
  <c r="F56"/>
  <c r="F55"/>
  <c r="H55"/>
  <c r="J55"/>
  <c r="K55"/>
  <c r="H54"/>
  <c r="J54"/>
  <c r="H53"/>
  <c r="J53"/>
  <c r="F52"/>
  <c r="E54" s="1"/>
  <c r="K54" s="1"/>
  <c r="H52"/>
  <c r="E48"/>
  <c r="F48" s="1"/>
  <c r="H48"/>
  <c r="J48"/>
  <c r="F47"/>
  <c r="H47"/>
  <c r="J47"/>
  <c r="E46"/>
  <c r="F46" s="1"/>
  <c r="H46"/>
  <c r="J46"/>
  <c r="F45"/>
  <c r="H45"/>
  <c r="J45"/>
  <c r="K45"/>
  <c r="H41"/>
  <c r="J41"/>
  <c r="J40"/>
  <c r="H39"/>
  <c r="J39"/>
  <c r="F38"/>
  <c r="E39" s="1"/>
  <c r="F39" s="1"/>
  <c r="H38"/>
  <c r="J38"/>
  <c r="K38"/>
  <c r="H34"/>
  <c r="J34"/>
  <c r="F33"/>
  <c r="H33"/>
  <c r="E34" s="1"/>
  <c r="F34" s="1"/>
  <c r="L34" s="1"/>
  <c r="J33"/>
  <c r="K33"/>
  <c r="H32"/>
  <c r="J32"/>
  <c r="F31"/>
  <c r="E32" s="1"/>
  <c r="F32" s="1"/>
  <c r="L32" s="1"/>
  <c r="J31"/>
  <c r="J35" s="1"/>
  <c r="G9" i="8" s="1"/>
  <c r="I10" i="9" s="1"/>
  <c r="J10" s="1"/>
  <c r="H27" i="7"/>
  <c r="J27"/>
  <c r="F26"/>
  <c r="H26"/>
  <c r="E27" s="1"/>
  <c r="K27" s="1"/>
  <c r="J26"/>
  <c r="K26"/>
  <c r="H25"/>
  <c r="J25"/>
  <c r="H24"/>
  <c r="H20"/>
  <c r="J20"/>
  <c r="F19"/>
  <c r="H19"/>
  <c r="K19"/>
  <c r="H18"/>
  <c r="J18"/>
  <c r="F17"/>
  <c r="E18" s="1"/>
  <c r="F18" s="1"/>
  <c r="L18" s="1"/>
  <c r="H17"/>
  <c r="J17"/>
  <c r="K17"/>
  <c r="J13"/>
  <c r="J14" s="1"/>
  <c r="G6" i="8" s="1"/>
  <c r="I7" i="9" s="1"/>
  <c r="J7" s="1"/>
  <c r="F9" i="7"/>
  <c r="F10" s="1"/>
  <c r="E5" i="8" s="1"/>
  <c r="E6" i="9" s="1"/>
  <c r="H9" i="7"/>
  <c r="H10" s="1"/>
  <c r="F5" i="8" s="1"/>
  <c r="G6" i="9" s="1"/>
  <c r="H6" s="1"/>
  <c r="J9" i="7"/>
  <c r="J10" s="1"/>
  <c r="G5" i="8" s="1"/>
  <c r="I6" i="9" s="1"/>
  <c r="J6" s="1"/>
  <c r="K9" i="7"/>
  <c r="J6"/>
  <c r="G4" i="8" s="1"/>
  <c r="I5" i="9" s="1"/>
  <c r="J5" s="1"/>
  <c r="F5" i="7"/>
  <c r="F6" s="1"/>
  <c r="J5"/>
  <c r="K5"/>
  <c r="H194" i="9"/>
  <c r="J194"/>
  <c r="F193"/>
  <c r="H193"/>
  <c r="K193"/>
  <c r="H192"/>
  <c r="J192"/>
  <c r="K192"/>
  <c r="F191"/>
  <c r="J191"/>
  <c r="F190"/>
  <c r="H190"/>
  <c r="J190"/>
  <c r="K190"/>
  <c r="F189"/>
  <c r="H189"/>
  <c r="J189"/>
  <c r="K189"/>
  <c r="F188"/>
  <c r="H188"/>
  <c r="F187"/>
  <c r="H187"/>
  <c r="J187"/>
  <c r="K187"/>
  <c r="J60"/>
  <c r="J58" i="7" l="1"/>
  <c r="G12" i="8" s="1"/>
  <c r="I13" i="9" s="1"/>
  <c r="J13" s="1"/>
  <c r="J209" i="7"/>
  <c r="G35" i="8" s="1"/>
  <c r="F186" i="7"/>
  <c r="E31" i="8" s="1"/>
  <c r="E63" i="9" s="1"/>
  <c r="K63" s="1"/>
  <c r="L121" i="7"/>
  <c r="K136"/>
  <c r="K200"/>
  <c r="K191" i="9"/>
  <c r="K93" i="7"/>
  <c r="K100"/>
  <c r="K108"/>
  <c r="L161"/>
  <c r="K223"/>
  <c r="L226"/>
  <c r="L248"/>
  <c r="L273"/>
  <c r="K284"/>
  <c r="F312"/>
  <c r="L312" s="1"/>
  <c r="F326"/>
  <c r="K344"/>
  <c r="F389"/>
  <c r="K408"/>
  <c r="F194" i="9"/>
  <c r="L194" s="1"/>
  <c r="L17" i="7"/>
  <c r="K40"/>
  <c r="K56"/>
  <c r="K67"/>
  <c r="L84"/>
  <c r="F101"/>
  <c r="L143"/>
  <c r="J152"/>
  <c r="F155"/>
  <c r="L155" s="1"/>
  <c r="H176"/>
  <c r="F29" i="8" s="1"/>
  <c r="G61" i="9" s="1"/>
  <c r="H61" s="1"/>
  <c r="K180" i="7"/>
  <c r="K185"/>
  <c r="K190"/>
  <c r="H249"/>
  <c r="F41" i="8" s="1"/>
  <c r="G75" i="9" s="1"/>
  <c r="H75" s="1"/>
  <c r="F252" i="7"/>
  <c r="F277"/>
  <c r="K286"/>
  <c r="H341"/>
  <c r="L341" s="1"/>
  <c r="F348"/>
  <c r="F352" s="1"/>
  <c r="K366"/>
  <c r="F404"/>
  <c r="L404" s="1"/>
  <c r="F409"/>
  <c r="K423"/>
  <c r="L192" i="9"/>
  <c r="J21" i="7"/>
  <c r="G7" i="8" s="1"/>
  <c r="I8" i="9" s="1"/>
  <c r="J8" s="1"/>
  <c r="F181" i="7"/>
  <c r="E30" i="8" s="1"/>
  <c r="E62" i="9" s="1"/>
  <c r="F62" s="1"/>
  <c r="E57" i="7"/>
  <c r="F57" s="1"/>
  <c r="L57" s="1"/>
  <c r="L107"/>
  <c r="F162"/>
  <c r="H191"/>
  <c r="F32" i="8" s="1"/>
  <c r="G64" i="9" s="1"/>
  <c r="H64" s="1"/>
  <c r="F362" i="7"/>
  <c r="F13"/>
  <c r="F14" s="1"/>
  <c r="E6" i="8" s="1"/>
  <c r="E7" i="9" s="1"/>
  <c r="F7" s="1"/>
  <c r="F24" i="7"/>
  <c r="E25" s="1"/>
  <c r="F25" s="1"/>
  <c r="L25" s="1"/>
  <c r="L39"/>
  <c r="J72"/>
  <c r="L72" s="1"/>
  <c r="F83"/>
  <c r="L83" s="1"/>
  <c r="H120"/>
  <c r="H124" s="1"/>
  <c r="F21" i="8" s="1"/>
  <c r="G33" i="9" s="1"/>
  <c r="H33" s="1"/>
  <c r="L128" i="7"/>
  <c r="H149"/>
  <c r="J181"/>
  <c r="J191"/>
  <c r="G32" i="8" s="1"/>
  <c r="I64" i="9" s="1"/>
  <c r="J64" s="1"/>
  <c r="J197" i="7"/>
  <c r="G33" i="8" s="1"/>
  <c r="I65" i="9" s="1"/>
  <c r="J65" s="1"/>
  <c r="F201" i="7"/>
  <c r="F203" s="1"/>
  <c r="F206"/>
  <c r="F209" s="1"/>
  <c r="E35" i="8" s="1"/>
  <c r="E110" i="9" s="1"/>
  <c r="F110" s="1"/>
  <c r="L240" i="7"/>
  <c r="L280"/>
  <c r="F323"/>
  <c r="F342"/>
  <c r="E343" s="1"/>
  <c r="F343" s="1"/>
  <c r="L343" s="1"/>
  <c r="H355"/>
  <c r="L355" s="1"/>
  <c r="J365"/>
  <c r="J367" s="1"/>
  <c r="G56" i="8" s="1"/>
  <c r="I328" i="7" s="1"/>
  <c r="J328" s="1"/>
  <c r="H378"/>
  <c r="L378" s="1"/>
  <c r="F383"/>
  <c r="F385" s="1"/>
  <c r="E60" i="8" s="1"/>
  <c r="E300" i="7" s="1"/>
  <c r="F390"/>
  <c r="E61" i="8" s="1"/>
  <c r="E301" i="7" s="1"/>
  <c r="H398"/>
  <c r="F415"/>
  <c r="E66" i="8" s="1"/>
  <c r="E306" i="7" s="1"/>
  <c r="K298"/>
  <c r="E102"/>
  <c r="F102" s="1"/>
  <c r="L102" s="1"/>
  <c r="L70"/>
  <c r="H179"/>
  <c r="H181" s="1"/>
  <c r="F30" i="8" s="1"/>
  <c r="G62" i="9" s="1"/>
  <c r="H62" s="1"/>
  <c r="H234" i="7"/>
  <c r="F39" i="8" s="1"/>
  <c r="G71" i="9" s="1"/>
  <c r="H71" s="1"/>
  <c r="J124" i="7"/>
  <c r="G21" i="8" s="1"/>
  <c r="I33" i="9" s="1"/>
  <c r="J33" s="1"/>
  <c r="J164" i="7"/>
  <c r="L271"/>
  <c r="J357"/>
  <c r="G54" i="8" s="1"/>
  <c r="I294" i="7" s="1"/>
  <c r="J294" s="1"/>
  <c r="H395"/>
  <c r="F62" i="8" s="1"/>
  <c r="G302" i="7" s="1"/>
  <c r="H302" s="1"/>
  <c r="F410"/>
  <c r="E65" i="8" s="1"/>
  <c r="E305" i="7" s="1"/>
  <c r="L189" i="9"/>
  <c r="J42" i="7"/>
  <c r="G10" i="8" s="1"/>
  <c r="L48" i="7"/>
  <c r="L109"/>
  <c r="L123"/>
  <c r="H158"/>
  <c r="F26" i="8" s="1"/>
  <c r="G58" i="9" s="1"/>
  <c r="H58" s="1"/>
  <c r="J325" i="7"/>
  <c r="L325" s="1"/>
  <c r="J385"/>
  <c r="G60" i="8" s="1"/>
  <c r="I300" i="7" s="1"/>
  <c r="J300" s="1"/>
  <c r="J388"/>
  <c r="J390" s="1"/>
  <c r="G61" i="8" s="1"/>
  <c r="I301" i="7" s="1"/>
  <c r="J301" s="1"/>
  <c r="J395"/>
  <c r="G62" i="8" s="1"/>
  <c r="I302" i="7" s="1"/>
  <c r="J302" s="1"/>
  <c r="H415"/>
  <c r="F66" i="8" s="1"/>
  <c r="G306" i="7" s="1"/>
  <c r="H306" s="1"/>
  <c r="F420"/>
  <c r="F430"/>
  <c r="E69" i="8" s="1"/>
  <c r="E330" i="7" s="1"/>
  <c r="F367"/>
  <c r="E56" i="8" s="1"/>
  <c r="J281" i="7"/>
  <c r="G46" i="8" s="1"/>
  <c r="I115" i="9" s="1"/>
  <c r="J115" s="1"/>
  <c r="J110" i="7"/>
  <c r="G19" i="8" s="1"/>
  <c r="I31" i="9" s="1"/>
  <c r="J31" s="1"/>
  <c r="L233" i="7"/>
  <c r="J362"/>
  <c r="G55" i="8" s="1"/>
  <c r="I295" i="7" s="1"/>
  <c r="J295" s="1"/>
  <c r="J400"/>
  <c r="G63" i="8" s="1"/>
  <c r="I303" i="7" s="1"/>
  <c r="J303" s="1"/>
  <c r="J85"/>
  <c r="G16" i="8" s="1"/>
  <c r="J88" i="7"/>
  <c r="J90" s="1"/>
  <c r="G17" i="8" s="1"/>
  <c r="I18" i="9" s="1"/>
  <c r="J18" s="1"/>
  <c r="L114" i="7"/>
  <c r="J158"/>
  <c r="G26" i="8" s="1"/>
  <c r="I58" i="9" s="1"/>
  <c r="J58" s="1"/>
  <c r="L196" i="7"/>
  <c r="J274"/>
  <c r="G45" i="8" s="1"/>
  <c r="J415" i="7"/>
  <c r="L188" i="9"/>
  <c r="H21" i="7"/>
  <c r="F7" i="8" s="1"/>
  <c r="G8" i="9" s="1"/>
  <c r="H8" s="1"/>
  <c r="L113" i="7"/>
  <c r="L189"/>
  <c r="H227"/>
  <c r="F38" i="8" s="1"/>
  <c r="G116" i="9" s="1"/>
  <c r="H116" s="1"/>
  <c r="L264" i="7"/>
  <c r="H281"/>
  <c r="F46" i="8" s="1"/>
  <c r="G115" i="9" s="1"/>
  <c r="H115" s="1"/>
  <c r="L360" i="7"/>
  <c r="L388"/>
  <c r="L389"/>
  <c r="L398"/>
  <c r="L408"/>
  <c r="L414"/>
  <c r="L424"/>
  <c r="L173"/>
  <c r="H267"/>
  <c r="F44" i="8" s="1"/>
  <c r="G86" i="9" s="1"/>
  <c r="H86" s="1"/>
  <c r="H400" i="7"/>
  <c r="F63" i="8" s="1"/>
  <c r="G303" i="7" s="1"/>
  <c r="H303" s="1"/>
  <c r="H410"/>
  <c r="F65" i="8" s="1"/>
  <c r="G305" i="7" s="1"/>
  <c r="H305" s="1"/>
  <c r="L193" i="9"/>
  <c r="L31" i="7"/>
  <c r="L69"/>
  <c r="L97"/>
  <c r="L98"/>
  <c r="H110"/>
  <c r="F19" i="8" s="1"/>
  <c r="G31" i="9" s="1"/>
  <c r="H31" s="1"/>
  <c r="J117" i="7"/>
  <c r="G20" i="8" s="1"/>
  <c r="I32" i="9" s="1"/>
  <c r="J32" s="1"/>
  <c r="L120" i="7"/>
  <c r="L180"/>
  <c r="L218"/>
  <c r="L223"/>
  <c r="H241"/>
  <c r="F40" i="8" s="1"/>
  <c r="G137" i="9" s="1"/>
  <c r="H137" s="1"/>
  <c r="J241" i="7"/>
  <c r="G40" i="8" s="1"/>
  <c r="I137" i="9" s="1"/>
  <c r="J137" s="1"/>
  <c r="L244" i="7"/>
  <c r="J249"/>
  <c r="G41" i="8" s="1"/>
  <c r="I75" i="9" s="1"/>
  <c r="J75" s="1"/>
  <c r="L252" i="7"/>
  <c r="J261"/>
  <c r="G43" i="8" s="1"/>
  <c r="I84" i="9" s="1"/>
  <c r="J84" s="1"/>
  <c r="L323" i="7"/>
  <c r="L356"/>
  <c r="L371"/>
  <c r="L384"/>
  <c r="L423"/>
  <c r="L429"/>
  <c r="F6" i="9"/>
  <c r="L6" s="1"/>
  <c r="K6"/>
  <c r="I112"/>
  <c r="J112" s="1"/>
  <c r="I9"/>
  <c r="J9" s="1"/>
  <c r="I114"/>
  <c r="J114" s="1"/>
  <c r="I11"/>
  <c r="J11" s="1"/>
  <c r="L13" i="7"/>
  <c r="H14"/>
  <c r="F6" i="8" s="1"/>
  <c r="G7" i="9" s="1"/>
  <c r="I17"/>
  <c r="J17" s="1"/>
  <c r="I37"/>
  <c r="J37" s="1"/>
  <c r="L5" i="7"/>
  <c r="H6"/>
  <c r="F4" i="8" s="1"/>
  <c r="G5" i="9" s="1"/>
  <c r="H5" s="1"/>
  <c r="G37"/>
  <c r="H37" s="1"/>
  <c r="G17"/>
  <c r="H17" s="1"/>
  <c r="G119"/>
  <c r="H119" s="1"/>
  <c r="G74"/>
  <c r="H74" s="1"/>
  <c r="G35"/>
  <c r="H35" s="1"/>
  <c r="G85"/>
  <c r="H85" s="1"/>
  <c r="G65"/>
  <c r="H65" s="1"/>
  <c r="G70"/>
  <c r="H70" s="1"/>
  <c r="I136"/>
  <c r="I89"/>
  <c r="J89" s="1"/>
  <c r="H35" i="7"/>
  <c r="F9" i="8" s="1"/>
  <c r="G10" i="9" s="1"/>
  <c r="H10" s="1"/>
  <c r="H28" i="7"/>
  <c r="F8" i="8" s="1"/>
  <c r="L38" i="7"/>
  <c r="H49"/>
  <c r="F11" i="8" s="1"/>
  <c r="G12" i="9" s="1"/>
  <c r="H12" s="1"/>
  <c r="L46" i="7"/>
  <c r="J49"/>
  <c r="L52"/>
  <c r="E53"/>
  <c r="F53" s="1"/>
  <c r="L53" s="1"/>
  <c r="L61"/>
  <c r="L62"/>
  <c r="L71"/>
  <c r="L93"/>
  <c r="J131"/>
  <c r="G22" i="8" s="1"/>
  <c r="L135" i="7"/>
  <c r="H146"/>
  <c r="F24" i="8" s="1"/>
  <c r="G36" i="9" s="1"/>
  <c r="H36" s="1"/>
  <c r="E142" i="7"/>
  <c r="F142" s="1"/>
  <c r="L142" s="1"/>
  <c r="L167"/>
  <c r="L194"/>
  <c r="H220"/>
  <c r="F37" i="8" s="1"/>
  <c r="J255" i="7"/>
  <c r="G42" i="8" s="1"/>
  <c r="I83" i="9" s="1"/>
  <c r="J83" s="1"/>
  <c r="L270" i="7"/>
  <c r="L284"/>
  <c r="L285"/>
  <c r="J288"/>
  <c r="G47" i="8" s="1"/>
  <c r="I117" i="9" s="1"/>
  <c r="J117" s="1"/>
  <c r="L291" i="7"/>
  <c r="L335"/>
  <c r="F345"/>
  <c r="E52" i="8" s="1"/>
  <c r="J345" i="7"/>
  <c r="L348"/>
  <c r="H390"/>
  <c r="F61" i="8" s="1"/>
  <c r="G301" i="7" s="1"/>
  <c r="H301" s="1"/>
  <c r="J405"/>
  <c r="L413"/>
  <c r="J425"/>
  <c r="G68" i="8" s="1"/>
  <c r="I308" i="7" s="1"/>
  <c r="J308" s="1"/>
  <c r="F425"/>
  <c r="E68" i="8" s="1"/>
  <c r="E331" i="7" s="1"/>
  <c r="L428"/>
  <c r="K230"/>
  <c r="G34" i="9"/>
  <c r="H34" s="1"/>
  <c r="I66"/>
  <c r="J66" s="1"/>
  <c r="G67"/>
  <c r="H67" s="1"/>
  <c r="E68"/>
  <c r="I68"/>
  <c r="J68" s="1"/>
  <c r="I70"/>
  <c r="J70" s="1"/>
  <c r="G73"/>
  <c r="H73" s="1"/>
  <c r="I85"/>
  <c r="J85" s="1"/>
  <c r="E87"/>
  <c r="I87"/>
  <c r="J87" s="1"/>
  <c r="G90"/>
  <c r="H90" s="1"/>
  <c r="E111"/>
  <c r="I111"/>
  <c r="J111" s="1"/>
  <c r="G118"/>
  <c r="H118" s="1"/>
  <c r="K188"/>
  <c r="J138" i="7"/>
  <c r="G23" i="8" s="1"/>
  <c r="E163" i="7"/>
  <c r="F163" s="1"/>
  <c r="L163" s="1"/>
  <c r="E175"/>
  <c r="F175" s="1"/>
  <c r="L175" s="1"/>
  <c r="J267"/>
  <c r="G44" i="8" s="1"/>
  <c r="I86" i="9" s="1"/>
  <c r="J86" s="1"/>
  <c r="H420" i="7"/>
  <c r="F67" i="8" s="1"/>
  <c r="G307" i="7" s="1"/>
  <c r="H307" s="1"/>
  <c r="J338"/>
  <c r="G51" i="8" s="1"/>
  <c r="I77" i="7" s="1"/>
  <c r="J77" s="1"/>
  <c r="J80" s="1"/>
  <c r="G15" i="8" s="1"/>
  <c r="I16" i="9" s="1"/>
  <c r="J16" s="1"/>
  <c r="J352" i="7"/>
  <c r="G53" i="8" s="1"/>
  <c r="J372" i="7"/>
  <c r="G57" i="8" s="1"/>
  <c r="I297" i="7" s="1"/>
  <c r="J297" s="1"/>
  <c r="G66" i="9"/>
  <c r="H66" s="1"/>
  <c r="E69"/>
  <c r="I73"/>
  <c r="J73" s="1"/>
  <c r="L191"/>
  <c r="F211"/>
  <c r="E13" i="10" s="1"/>
  <c r="F13" s="1"/>
  <c r="L190" i="9"/>
  <c r="J211"/>
  <c r="I13" i="10" s="1"/>
  <c r="J13" s="1"/>
  <c r="L187" i="9"/>
  <c r="H211"/>
  <c r="G13" i="10" s="1"/>
  <c r="H13" s="1"/>
  <c r="L430" i="7"/>
  <c r="G330"/>
  <c r="H330" s="1"/>
  <c r="F330"/>
  <c r="E318"/>
  <c r="I319"/>
  <c r="J319" s="1"/>
  <c r="H425"/>
  <c r="F68" i="8" s="1"/>
  <c r="L419" i="7"/>
  <c r="L418"/>
  <c r="J420"/>
  <c r="G67" i="8" s="1"/>
  <c r="I307" i="7" s="1"/>
  <c r="J307" s="1"/>
  <c r="E67" i="8"/>
  <c r="L415" i="7"/>
  <c r="F306"/>
  <c r="L409"/>
  <c r="F305"/>
  <c r="H405"/>
  <c r="F64" i="8" s="1"/>
  <c r="G304" i="7" s="1"/>
  <c r="H304" s="1"/>
  <c r="L403"/>
  <c r="K403"/>
  <c r="L399"/>
  <c r="E63" i="8"/>
  <c r="L394" i="7"/>
  <c r="L393"/>
  <c r="E302"/>
  <c r="H385"/>
  <c r="F60" i="8" s="1"/>
  <c r="G300" i="7" s="1"/>
  <c r="H300" s="1"/>
  <c r="J380"/>
  <c r="G59" i="8" s="1"/>
  <c r="I299" i="7" s="1"/>
  <c r="J299" s="1"/>
  <c r="L379"/>
  <c r="F380"/>
  <c r="I329"/>
  <c r="J329" s="1"/>
  <c r="L370"/>
  <c r="H372"/>
  <c r="F57" i="8" s="1"/>
  <c r="E297" i="7"/>
  <c r="E329"/>
  <c r="E317"/>
  <c r="L366"/>
  <c r="I296"/>
  <c r="J296" s="1"/>
  <c r="G296"/>
  <c r="H296" s="1"/>
  <c r="L367"/>
  <c r="L361"/>
  <c r="L362"/>
  <c r="E55" i="8"/>
  <c r="H357" i="7"/>
  <c r="F54" i="8" s="1"/>
  <c r="G294" i="7" s="1"/>
  <c r="H294" s="1"/>
  <c r="L294" s="1"/>
  <c r="L351"/>
  <c r="L349"/>
  <c r="H352"/>
  <c r="F53" i="8" s="1"/>
  <c r="K350" i="7"/>
  <c r="L344"/>
  <c r="L342"/>
  <c r="H345"/>
  <c r="F52" i="8" s="1"/>
  <c r="L337" i="7"/>
  <c r="F338"/>
  <c r="E51" i="8" s="1"/>
  <c r="H338" i="7"/>
  <c r="F51" i="8" s="1"/>
  <c r="G77" i="7" s="1"/>
  <c r="H77" s="1"/>
  <c r="H80" s="1"/>
  <c r="F15" i="8" s="1"/>
  <c r="G16" i="9" s="1"/>
  <c r="H16" s="1"/>
  <c r="L336" i="7"/>
  <c r="K336"/>
  <c r="L327"/>
  <c r="L326"/>
  <c r="L324"/>
  <c r="L316"/>
  <c r="L315"/>
  <c r="L314"/>
  <c r="L313"/>
  <c r="L298"/>
  <c r="L293"/>
  <c r="L292"/>
  <c r="L286"/>
  <c r="H288"/>
  <c r="F47" i="8" s="1"/>
  <c r="G117" i="9" s="1"/>
  <c r="H117" s="1"/>
  <c r="F288" i="7"/>
  <c r="E47" i="8" s="1"/>
  <c r="K287" i="7"/>
  <c r="L279"/>
  <c r="K280"/>
  <c r="L277"/>
  <c r="E278"/>
  <c r="F278" s="1"/>
  <c r="L278" s="1"/>
  <c r="L272"/>
  <c r="H274"/>
  <c r="F45" i="8" s="1"/>
  <c r="K273" i="7"/>
  <c r="F274"/>
  <c r="K266"/>
  <c r="L265"/>
  <c r="F267"/>
  <c r="L267" s="1"/>
  <c r="L259"/>
  <c r="L258"/>
  <c r="H261"/>
  <c r="F43" i="8" s="1"/>
  <c r="G84" i="9" s="1"/>
  <c r="H84" s="1"/>
  <c r="K258" i="7"/>
  <c r="K260"/>
  <c r="F261"/>
  <c r="E43" i="8" s="1"/>
  <c r="L253" i="7"/>
  <c r="K254"/>
  <c r="F255"/>
  <c r="E42" i="8" s="1"/>
  <c r="E83" i="9" s="1"/>
  <c r="L254" i="7"/>
  <c r="H255"/>
  <c r="F42" i="8" s="1"/>
  <c r="G83" i="9" s="1"/>
  <c r="H83" s="1"/>
  <c r="K248" i="7"/>
  <c r="E246"/>
  <c r="F246" s="1"/>
  <c r="L246" s="1"/>
  <c r="L239"/>
  <c r="K240"/>
  <c r="L237"/>
  <c r="F241"/>
  <c r="L232"/>
  <c r="K233"/>
  <c r="F234"/>
  <c r="E39" i="8" s="1"/>
  <c r="E71" i="9" s="1"/>
  <c r="L230" i="7"/>
  <c r="L225"/>
  <c r="K226"/>
  <c r="F227"/>
  <c r="E38" i="8" s="1"/>
  <c r="J220" i="7"/>
  <c r="L220" s="1"/>
  <c r="L219"/>
  <c r="L217"/>
  <c r="L212"/>
  <c r="H214"/>
  <c r="F36" i="8" s="1"/>
  <c r="L208" i="7"/>
  <c r="L207"/>
  <c r="L209"/>
  <c r="L206"/>
  <c r="L202"/>
  <c r="L200"/>
  <c r="L195"/>
  <c r="F197"/>
  <c r="E33" i="8" s="1"/>
  <c r="K196" i="7"/>
  <c r="L190"/>
  <c r="L191"/>
  <c r="E32" i="8"/>
  <c r="L185" i="7"/>
  <c r="L184"/>
  <c r="L186"/>
  <c r="L181"/>
  <c r="L174"/>
  <c r="K175"/>
  <c r="F176"/>
  <c r="L176" s="1"/>
  <c r="L168"/>
  <c r="K169"/>
  <c r="F170"/>
  <c r="E28" i="8" s="1"/>
  <c r="E60" i="9" s="1"/>
  <c r="H170" i="7"/>
  <c r="F28" i="8" s="1"/>
  <c r="L162" i="7"/>
  <c r="F164"/>
  <c r="E27" i="8" s="1"/>
  <c r="E59" i="9" s="1"/>
  <c r="E157" i="7"/>
  <c r="F157" s="1"/>
  <c r="L157" s="1"/>
  <c r="L156"/>
  <c r="L150"/>
  <c r="H152"/>
  <c r="F25" i="8" s="1"/>
  <c r="G57" i="9" s="1"/>
  <c r="H57" s="1"/>
  <c r="K151" i="7"/>
  <c r="F152"/>
  <c r="E25" i="8" s="1"/>
  <c r="E57" i="9" s="1"/>
  <c r="L149" i="7"/>
  <c r="J146"/>
  <c r="L144"/>
  <c r="L141"/>
  <c r="K145"/>
  <c r="K137"/>
  <c r="F138"/>
  <c r="E23" i="8" s="1"/>
  <c r="K130" i="7"/>
  <c r="L129"/>
  <c r="F131"/>
  <c r="L131" s="1"/>
  <c r="L127"/>
  <c r="L122"/>
  <c r="K123"/>
  <c r="F124"/>
  <c r="L115"/>
  <c r="K116"/>
  <c r="H117"/>
  <c r="F20" i="8" s="1"/>
  <c r="F117" i="7"/>
  <c r="L108"/>
  <c r="L106"/>
  <c r="K109"/>
  <c r="F110"/>
  <c r="L101"/>
  <c r="L100"/>
  <c r="L99"/>
  <c r="J103"/>
  <c r="G18" i="8" s="1"/>
  <c r="I19" i="9" s="1"/>
  <c r="J19" s="1"/>
  <c r="L94" i="7"/>
  <c r="H103"/>
  <c r="F18" i="8" s="1"/>
  <c r="G19" i="9" s="1"/>
  <c r="H19" s="1"/>
  <c r="K102" i="7"/>
  <c r="E96"/>
  <c r="F96" s="1"/>
  <c r="L96" s="1"/>
  <c r="E95"/>
  <c r="F95" s="1"/>
  <c r="L95" s="1"/>
  <c r="E89"/>
  <c r="H90"/>
  <c r="F17" i="8" s="1"/>
  <c r="G18" i="9" s="1"/>
  <c r="H18" s="1"/>
  <c r="F85" i="7"/>
  <c r="E16" i="8" s="1"/>
  <c r="L79" i="7"/>
  <c r="L78"/>
  <c r="H74"/>
  <c r="F14" i="8" s="1"/>
  <c r="G15" i="9" s="1"/>
  <c r="H15" s="1"/>
  <c r="L68" i="7"/>
  <c r="L67"/>
  <c r="K73"/>
  <c r="F74"/>
  <c r="E14" i="8" s="1"/>
  <c r="E15" i="9" s="1"/>
  <c r="E63" i="7"/>
  <c r="F63" s="1"/>
  <c r="L63" s="1"/>
  <c r="H64"/>
  <c r="F13" i="8" s="1"/>
  <c r="G14" i="9" s="1"/>
  <c r="H14" s="1"/>
  <c r="L56" i="7"/>
  <c r="L55"/>
  <c r="H58"/>
  <c r="F12" i="8" s="1"/>
  <c r="G13" i="9" s="1"/>
  <c r="H13" s="1"/>
  <c r="K48" i="7"/>
  <c r="L47"/>
  <c r="F49"/>
  <c r="E11" i="8" s="1"/>
  <c r="E12" i="9" s="1"/>
  <c r="L45" i="7"/>
  <c r="L40"/>
  <c r="K41"/>
  <c r="H42"/>
  <c r="F10" i="8" s="1"/>
  <c r="F42" i="7"/>
  <c r="L33"/>
  <c r="K34"/>
  <c r="F35"/>
  <c r="E9" i="8" s="1"/>
  <c r="L26" i="7"/>
  <c r="L24"/>
  <c r="F27"/>
  <c r="L27" s="1"/>
  <c r="E20"/>
  <c r="F20" s="1"/>
  <c r="L20" s="1"/>
  <c r="L19"/>
  <c r="K20"/>
  <c r="L14"/>
  <c r="L9"/>
  <c r="H5" i="8"/>
  <c r="L10" i="7"/>
  <c r="E4" i="8"/>
  <c r="G69"/>
  <c r="G66"/>
  <c r="G65"/>
  <c r="G64"/>
  <c r="I304" i="7" s="1"/>
  <c r="J304" s="1"/>
  <c r="G52" i="8"/>
  <c r="K343" i="7"/>
  <c r="K285"/>
  <c r="K271"/>
  <c r="K245"/>
  <c r="K238"/>
  <c r="G39" i="8"/>
  <c r="I71" i="9" s="1"/>
  <c r="J71" s="1"/>
  <c r="K231" i="7"/>
  <c r="K224"/>
  <c r="G30" i="8"/>
  <c r="G27"/>
  <c r="I59" i="9" s="1"/>
  <c r="J59" s="1"/>
  <c r="G25" i="8"/>
  <c r="I57" i="9" s="1"/>
  <c r="J57" s="1"/>
  <c r="G24" i="8"/>
  <c r="I36" i="9" s="1"/>
  <c r="J36" s="1"/>
  <c r="K142" i="7"/>
  <c r="K143"/>
  <c r="K135"/>
  <c r="K128"/>
  <c r="K121"/>
  <c r="K114"/>
  <c r="K107"/>
  <c r="K95"/>
  <c r="F54"/>
  <c r="L54" s="1"/>
  <c r="G11" i="8"/>
  <c r="I12" i="9" s="1"/>
  <c r="J12" s="1"/>
  <c r="K46" i="7"/>
  <c r="K39"/>
  <c r="K32"/>
  <c r="K18"/>
  <c r="E34" i="8" l="1"/>
  <c r="H34" s="1"/>
  <c r="L203" i="7"/>
  <c r="E308"/>
  <c r="F308" s="1"/>
  <c r="F405"/>
  <c r="E64" i="8" s="1"/>
  <c r="E304" i="7" s="1"/>
  <c r="F304" s="1"/>
  <c r="F21"/>
  <c r="E7" i="8" s="1"/>
  <c r="E8" i="9" s="1"/>
  <c r="F146" i="7"/>
  <c r="E24" i="8" s="1"/>
  <c r="E36" i="9" s="1"/>
  <c r="H31" i="8"/>
  <c r="I317" i="7"/>
  <c r="J317" s="1"/>
  <c r="L383"/>
  <c r="L410"/>
  <c r="I90" i="9"/>
  <c r="J90" s="1"/>
  <c r="L365" i="7"/>
  <c r="L395"/>
  <c r="K25"/>
  <c r="L201"/>
  <c r="L88"/>
  <c r="H380"/>
  <c r="F59" i="8" s="1"/>
  <c r="G299" i="7" s="1"/>
  <c r="H299" s="1"/>
  <c r="I113" i="9"/>
  <c r="J113" s="1"/>
  <c r="L6" i="7"/>
  <c r="K157"/>
  <c r="L390"/>
  <c r="E319"/>
  <c r="L211" i="9"/>
  <c r="E67"/>
  <c r="L179" i="7"/>
  <c r="J74"/>
  <c r="G14" i="8" s="1"/>
  <c r="I15" i="9" s="1"/>
  <c r="J15" s="1"/>
  <c r="F63"/>
  <c r="L63" s="1"/>
  <c r="H62" i="8"/>
  <c r="F28" i="7"/>
  <c r="K57"/>
  <c r="H6" i="8"/>
  <c r="K53" i="7"/>
  <c r="F158"/>
  <c r="E26" i="8" s="1"/>
  <c r="E58" i="9" s="1"/>
  <c r="K58" s="1"/>
  <c r="L400" i="7"/>
  <c r="J29" i="9"/>
  <c r="I6" i="10" s="1"/>
  <c r="J6" s="1"/>
  <c r="I331" i="7"/>
  <c r="J331" s="1"/>
  <c r="H4" i="8"/>
  <c r="E5" i="9"/>
  <c r="G114"/>
  <c r="H114" s="1"/>
  <c r="G11"/>
  <c r="H11" s="1"/>
  <c r="K36"/>
  <c r="F36"/>
  <c r="L36" s="1"/>
  <c r="K57"/>
  <c r="F57"/>
  <c r="K59"/>
  <c r="F59"/>
  <c r="L59" s="1"/>
  <c r="G136"/>
  <c r="H136" s="1"/>
  <c r="G89"/>
  <c r="H89" s="1"/>
  <c r="I119"/>
  <c r="J119" s="1"/>
  <c r="I74"/>
  <c r="J74" s="1"/>
  <c r="I35"/>
  <c r="J35" s="1"/>
  <c r="H35" i="8"/>
  <c r="I110" i="9"/>
  <c r="I67"/>
  <c r="J67" s="1"/>
  <c r="K15"/>
  <c r="F15"/>
  <c r="L15" s="1"/>
  <c r="H16" i="8"/>
  <c r="E17" i="9"/>
  <c r="E37"/>
  <c r="G113"/>
  <c r="H113" s="1"/>
  <c r="G32"/>
  <c r="H32" s="1"/>
  <c r="H28" i="8"/>
  <c r="G60" i="9"/>
  <c r="H60" s="1"/>
  <c r="H32" i="8"/>
  <c r="E64" i="9"/>
  <c r="H33" i="8"/>
  <c r="E65" i="9"/>
  <c r="E85"/>
  <c r="H38" i="8"/>
  <c r="E116" i="9"/>
  <c r="E70"/>
  <c r="K71"/>
  <c r="F71"/>
  <c r="L71" s="1"/>
  <c r="H43" i="8"/>
  <c r="E84" i="9"/>
  <c r="H47" i="8"/>
  <c r="E117" i="9"/>
  <c r="F67"/>
  <c r="L67" s="1"/>
  <c r="F111"/>
  <c r="F68"/>
  <c r="G88"/>
  <c r="G69"/>
  <c r="H69" s="1"/>
  <c r="F58" i="7"/>
  <c r="E12" i="8" s="1"/>
  <c r="E13" i="9" s="1"/>
  <c r="F64" i="7"/>
  <c r="E13" i="8" s="1"/>
  <c r="E14" i="9" s="1"/>
  <c r="K163" i="7"/>
  <c r="H61" i="8"/>
  <c r="H68"/>
  <c r="H30"/>
  <c r="I62" i="9"/>
  <c r="H7" i="8"/>
  <c r="H9"/>
  <c r="E10" i="9"/>
  <c r="F12"/>
  <c r="L12" s="1"/>
  <c r="K12"/>
  <c r="E119"/>
  <c r="E74"/>
  <c r="E35"/>
  <c r="F60"/>
  <c r="H36" i="8"/>
  <c r="G111" i="9"/>
  <c r="H111" s="1"/>
  <c r="G87"/>
  <c r="H87" s="1"/>
  <c r="G68"/>
  <c r="H68" s="1"/>
  <c r="L68" s="1"/>
  <c r="G135"/>
  <c r="K83"/>
  <c r="F83"/>
  <c r="F69"/>
  <c r="F87"/>
  <c r="I118"/>
  <c r="J118" s="1"/>
  <c r="I34"/>
  <c r="J34" s="1"/>
  <c r="J55" s="1"/>
  <c r="I7" i="10" s="1"/>
  <c r="J7" s="1"/>
  <c r="I72" i="9"/>
  <c r="J72" s="1"/>
  <c r="G112"/>
  <c r="H112" s="1"/>
  <c r="G9"/>
  <c r="H9" s="1"/>
  <c r="J136"/>
  <c r="J159" s="1"/>
  <c r="I11" i="10" s="1"/>
  <c r="J11" s="1"/>
  <c r="H7" i="9"/>
  <c r="L7" s="1"/>
  <c r="K7"/>
  <c r="K13" i="10"/>
  <c r="L13"/>
  <c r="T13" s="1"/>
  <c r="E27" i="3" s="1"/>
  <c r="H69" i="8"/>
  <c r="I330" i="7"/>
  <c r="I318"/>
  <c r="J318" s="1"/>
  <c r="J320" s="1"/>
  <c r="G49" i="8" s="1"/>
  <c r="I162" i="9" s="1"/>
  <c r="F318" i="7"/>
  <c r="K318"/>
  <c r="L425"/>
  <c r="G331"/>
  <c r="H331" s="1"/>
  <c r="G319"/>
  <c r="H319" s="1"/>
  <c r="G308"/>
  <c r="H308" s="1"/>
  <c r="F331"/>
  <c r="F319"/>
  <c r="K319"/>
  <c r="L420"/>
  <c r="H67" i="8"/>
  <c r="E307" i="7"/>
  <c r="H66" i="8"/>
  <c r="I306" i="7"/>
  <c r="H65" i="8"/>
  <c r="I305" i="7"/>
  <c r="L304"/>
  <c r="H64" i="8"/>
  <c r="L405" i="7"/>
  <c r="H63" i="8"/>
  <c r="E303" i="7"/>
  <c r="F302"/>
  <c r="L302" s="1"/>
  <c r="K302"/>
  <c r="K301"/>
  <c r="F301"/>
  <c r="L301" s="1"/>
  <c r="L385"/>
  <c r="H60" i="8"/>
  <c r="K300" i="7"/>
  <c r="F300"/>
  <c r="L300" s="1"/>
  <c r="E59" i="8"/>
  <c r="G329" i="7"/>
  <c r="H329" s="1"/>
  <c r="G317"/>
  <c r="H317" s="1"/>
  <c r="G297"/>
  <c r="H297" s="1"/>
  <c r="H57" i="8"/>
  <c r="L372" i="7"/>
  <c r="F329"/>
  <c r="F317"/>
  <c r="F297"/>
  <c r="H56" i="8"/>
  <c r="E328" i="7"/>
  <c r="E296"/>
  <c r="H55" i="8"/>
  <c r="E295" i="7"/>
  <c r="H54" i="8"/>
  <c r="K294" i="7"/>
  <c r="L357"/>
  <c r="L352"/>
  <c r="E53" i="8"/>
  <c r="H53" s="1"/>
  <c r="H52"/>
  <c r="L345" i="7"/>
  <c r="L338"/>
  <c r="H51" i="8"/>
  <c r="E77" i="7"/>
  <c r="L288"/>
  <c r="K278"/>
  <c r="F281"/>
  <c r="E45" i="8"/>
  <c r="L274" i="7"/>
  <c r="E44" i="8"/>
  <c r="L261" i="7"/>
  <c r="H42" i="8"/>
  <c r="L255" i="7"/>
  <c r="K246"/>
  <c r="F249"/>
  <c r="L241"/>
  <c r="E40" i="8"/>
  <c r="H39"/>
  <c r="L234" i="7"/>
  <c r="L227"/>
  <c r="G37" i="8"/>
  <c r="L214" i="7"/>
  <c r="L197"/>
  <c r="E29" i="8"/>
  <c r="L170" i="7"/>
  <c r="H27" i="8"/>
  <c r="L164" i="7"/>
  <c r="L158"/>
  <c r="H25" i="8"/>
  <c r="L152" i="7"/>
  <c r="H24" i="8"/>
  <c r="L146" i="7"/>
  <c r="H23" i="8"/>
  <c r="L138" i="7"/>
  <c r="E22" i="8"/>
  <c r="L124" i="7"/>
  <c r="E21" i="8"/>
  <c r="L117" i="7"/>
  <c r="E20" i="8"/>
  <c r="L110" i="7"/>
  <c r="E19" i="8"/>
  <c r="K96" i="7"/>
  <c r="F103"/>
  <c r="F89"/>
  <c r="K89"/>
  <c r="L85"/>
  <c r="H14" i="8"/>
  <c r="L74" i="7"/>
  <c r="K63"/>
  <c r="H13" i="8"/>
  <c r="L64" i="7"/>
  <c r="H12" i="8"/>
  <c r="L58" i="7"/>
  <c r="H11" i="8"/>
  <c r="L49" i="7"/>
  <c r="L42"/>
  <c r="E10" i="8"/>
  <c r="L35" i="7"/>
  <c r="L28"/>
  <c r="E8" i="8"/>
  <c r="L21" i="7"/>
  <c r="L87" i="9" l="1"/>
  <c r="H26" i="8"/>
  <c r="H320" i="7"/>
  <c r="F49" i="8" s="1"/>
  <c r="G162" i="9" s="1"/>
  <c r="H162" s="1"/>
  <c r="K304" i="7"/>
  <c r="K60" i="9"/>
  <c r="L329" i="7"/>
  <c r="K331"/>
  <c r="F58" i="9"/>
  <c r="L58" s="1"/>
  <c r="K329" i="7"/>
  <c r="L380"/>
  <c r="E109" i="9"/>
  <c r="K109" s="1"/>
  <c r="K297" i="7"/>
  <c r="K317"/>
  <c r="L319"/>
  <c r="E66" i="9"/>
  <c r="K66" s="1"/>
  <c r="K87"/>
  <c r="K67"/>
  <c r="L318" i="7"/>
  <c r="H81" i="9"/>
  <c r="G8" i="10" s="1"/>
  <c r="H8" s="1"/>
  <c r="H10" i="8"/>
  <c r="E114" i="9"/>
  <c r="E11"/>
  <c r="H19" i="8"/>
  <c r="E31" i="9"/>
  <c r="H21" i="8"/>
  <c r="E33" i="9"/>
  <c r="H22" i="8"/>
  <c r="E118" i="9"/>
  <c r="E34"/>
  <c r="E72"/>
  <c r="H8" i="8"/>
  <c r="E112" i="9"/>
  <c r="E9"/>
  <c r="H37" i="8"/>
  <c r="I88" i="9"/>
  <c r="J88" s="1"/>
  <c r="J107" s="1"/>
  <c r="I9" i="10" s="1"/>
  <c r="J9" s="1"/>
  <c r="I69" i="9"/>
  <c r="H40" i="8"/>
  <c r="E137" i="9"/>
  <c r="E90"/>
  <c r="E73"/>
  <c r="F35"/>
  <c r="L35" s="1"/>
  <c r="K35"/>
  <c r="F119"/>
  <c r="L119" s="1"/>
  <c r="K119"/>
  <c r="F13"/>
  <c r="L13" s="1"/>
  <c r="K13"/>
  <c r="H88"/>
  <c r="K116"/>
  <c r="F116"/>
  <c r="L116" s="1"/>
  <c r="F85"/>
  <c r="L85" s="1"/>
  <c r="K85"/>
  <c r="F17"/>
  <c r="L17" s="1"/>
  <c r="K17"/>
  <c r="L57"/>
  <c r="F5"/>
  <c r="K5"/>
  <c r="H133"/>
  <c r="G10" i="10" s="1"/>
  <c r="H10" s="1"/>
  <c r="L111" i="9"/>
  <c r="H29"/>
  <c r="G6" i="10" s="1"/>
  <c r="H6" s="1"/>
  <c r="H20" i="8"/>
  <c r="E32" i="9"/>
  <c r="E113"/>
  <c r="H29" i="8"/>
  <c r="E61" i="9"/>
  <c r="H44" i="8"/>
  <c r="E86" i="9"/>
  <c r="H45" i="8"/>
  <c r="E136" i="9"/>
  <c r="E89"/>
  <c r="J162"/>
  <c r="L83"/>
  <c r="H135"/>
  <c r="K135"/>
  <c r="F74"/>
  <c r="L74" s="1"/>
  <c r="K74"/>
  <c r="K10"/>
  <c r="F10"/>
  <c r="L10" s="1"/>
  <c r="K8"/>
  <c r="F8"/>
  <c r="L8" s="1"/>
  <c r="J62"/>
  <c r="K62"/>
  <c r="F14"/>
  <c r="L14" s="1"/>
  <c r="K14"/>
  <c r="F117"/>
  <c r="L117" s="1"/>
  <c r="K117"/>
  <c r="F84"/>
  <c r="L84" s="1"/>
  <c r="K84"/>
  <c r="F70"/>
  <c r="L70" s="1"/>
  <c r="K70"/>
  <c r="F65"/>
  <c r="L65" s="1"/>
  <c r="K65"/>
  <c r="F64"/>
  <c r="L64" s="1"/>
  <c r="K64"/>
  <c r="H55"/>
  <c r="G7" i="10" s="1"/>
  <c r="H7" s="1"/>
  <c r="K37" i="9"/>
  <c r="F37"/>
  <c r="L37" s="1"/>
  <c r="J110"/>
  <c r="K110"/>
  <c r="K68"/>
  <c r="K111"/>
  <c r="L60"/>
  <c r="J330" i="7"/>
  <c r="K330"/>
  <c r="H309"/>
  <c r="F48" i="8" s="1"/>
  <c r="G161" i="9" s="1"/>
  <c r="H161" s="1"/>
  <c r="H332" i="7"/>
  <c r="F50" i="8" s="1"/>
  <c r="G163" i="9" s="1"/>
  <c r="H163" s="1"/>
  <c r="L308" i="7"/>
  <c r="K308"/>
  <c r="L331"/>
  <c r="F307"/>
  <c r="L307" s="1"/>
  <c r="K307"/>
  <c r="J306"/>
  <c r="L306" s="1"/>
  <c r="K306"/>
  <c r="J305"/>
  <c r="K305"/>
  <c r="K303"/>
  <c r="F303"/>
  <c r="L303" s="1"/>
  <c r="H59" i="8"/>
  <c r="E299" i="7"/>
  <c r="L297"/>
  <c r="L317"/>
  <c r="F320"/>
  <c r="K296"/>
  <c r="F296"/>
  <c r="L296" s="1"/>
  <c r="K328"/>
  <c r="F328"/>
  <c r="K295"/>
  <c r="F295"/>
  <c r="K77"/>
  <c r="F77"/>
  <c r="E46" i="8"/>
  <c r="L281" i="7"/>
  <c r="E41" i="8"/>
  <c r="L249" i="7"/>
  <c r="E18" i="8"/>
  <c r="L103" i="7"/>
  <c r="L89"/>
  <c r="F90"/>
  <c r="F66" i="9" l="1"/>
  <c r="L66" s="1"/>
  <c r="L88"/>
  <c r="F109"/>
  <c r="L109" s="1"/>
  <c r="F89"/>
  <c r="L89" s="1"/>
  <c r="K89"/>
  <c r="K32"/>
  <c r="F32"/>
  <c r="L32" s="1"/>
  <c r="L5"/>
  <c r="F90"/>
  <c r="L90" s="1"/>
  <c r="K90"/>
  <c r="K9"/>
  <c r="F9"/>
  <c r="L9" s="1"/>
  <c r="F34"/>
  <c r="L34" s="1"/>
  <c r="K34"/>
  <c r="K114"/>
  <c r="F114"/>
  <c r="L114" s="1"/>
  <c r="H107"/>
  <c r="G9" i="10" s="1"/>
  <c r="H9" s="1"/>
  <c r="H18" i="8"/>
  <c r="E19" i="9"/>
  <c r="H41" i="8"/>
  <c r="E75" i="9"/>
  <c r="H46" i="8"/>
  <c r="E115" i="9"/>
  <c r="J133"/>
  <c r="I10" i="10" s="1"/>
  <c r="J10" s="1"/>
  <c r="L110" i="9"/>
  <c r="L62"/>
  <c r="H159"/>
  <c r="G11" i="10" s="1"/>
  <c r="H11" s="1"/>
  <c r="G5" s="1"/>
  <c r="H5" s="1"/>
  <c r="L135" i="9"/>
  <c r="F136"/>
  <c r="K136"/>
  <c r="F86"/>
  <c r="K86"/>
  <c r="K61"/>
  <c r="F61"/>
  <c r="F113"/>
  <c r="L113" s="1"/>
  <c r="K113"/>
  <c r="F73"/>
  <c r="L73" s="1"/>
  <c r="K73"/>
  <c r="K137"/>
  <c r="F137"/>
  <c r="L137" s="1"/>
  <c r="J69"/>
  <c r="L69" s="1"/>
  <c r="K69"/>
  <c r="K112"/>
  <c r="F112"/>
  <c r="L112" s="1"/>
  <c r="F72"/>
  <c r="L72" s="1"/>
  <c r="K72"/>
  <c r="F118"/>
  <c r="L118" s="1"/>
  <c r="K118"/>
  <c r="K33"/>
  <c r="F33"/>
  <c r="L33" s="1"/>
  <c r="K31"/>
  <c r="F31"/>
  <c r="F11"/>
  <c r="L11" s="1"/>
  <c r="K11"/>
  <c r="H185"/>
  <c r="G12" i="10" s="1"/>
  <c r="H12" s="1"/>
  <c r="K88" i="9"/>
  <c r="L330" i="7"/>
  <c r="J332"/>
  <c r="G50" i="8" s="1"/>
  <c r="I163" i="9" s="1"/>
  <c r="J163" s="1"/>
  <c r="L305" i="7"/>
  <c r="J309"/>
  <c r="G48" i="8" s="1"/>
  <c r="I161" i="9" s="1"/>
  <c r="J161" s="1"/>
  <c r="F299" i="7"/>
  <c r="L299" s="1"/>
  <c r="K299"/>
  <c r="E49" i="8"/>
  <c r="L320" i="7"/>
  <c r="L328"/>
  <c r="F332"/>
  <c r="F309"/>
  <c r="L295"/>
  <c r="L77"/>
  <c r="F80"/>
  <c r="E17" i="8"/>
  <c r="L90" i="7"/>
  <c r="J185" i="9" l="1"/>
  <c r="I12" i="10" s="1"/>
  <c r="J12" s="1"/>
  <c r="H29"/>
  <c r="E8" i="3"/>
  <c r="L86" i="9"/>
  <c r="L107" s="1"/>
  <c r="F107"/>
  <c r="E9" i="10" s="1"/>
  <c r="F159" i="9"/>
  <c r="E11" i="10" s="1"/>
  <c r="L136" i="9"/>
  <c r="L159" s="1"/>
  <c r="H17" i="8"/>
  <c r="E18" i="9"/>
  <c r="H49" i="8"/>
  <c r="E162" i="9"/>
  <c r="L31"/>
  <c r="L55" s="1"/>
  <c r="F55"/>
  <c r="E7" i="10" s="1"/>
  <c r="L61" i="9"/>
  <c r="F81"/>
  <c r="E8" i="10" s="1"/>
  <c r="K115" i="9"/>
  <c r="F115"/>
  <c r="L115" s="1"/>
  <c r="L133" s="1"/>
  <c r="F75"/>
  <c r="L75" s="1"/>
  <c r="K75"/>
  <c r="K19"/>
  <c r="F19"/>
  <c r="L19" s="1"/>
  <c r="J81"/>
  <c r="I8" i="10" s="1"/>
  <c r="J8" s="1"/>
  <c r="I5" s="1"/>
  <c r="J5" s="1"/>
  <c r="E50" i="8"/>
  <c r="L332" i="7"/>
  <c r="E48" i="8"/>
  <c r="L309" i="7"/>
  <c r="E15" i="8"/>
  <c r="L80" i="7"/>
  <c r="F133" i="9" l="1"/>
  <c r="E10" i="10" s="1"/>
  <c r="F10" s="1"/>
  <c r="L10" s="1"/>
  <c r="H15" i="8"/>
  <c r="E16" i="9"/>
  <c r="H48" i="8"/>
  <c r="E161" i="9"/>
  <c r="H50" i="8"/>
  <c r="E163" i="9"/>
  <c r="J29" i="10"/>
  <c r="E11" i="3"/>
  <c r="K10" i="10"/>
  <c r="F11"/>
  <c r="L11" s="1"/>
  <c r="K11"/>
  <c r="L81" i="9"/>
  <c r="F8" i="10"/>
  <c r="L8" s="1"/>
  <c r="K8"/>
  <c r="F7"/>
  <c r="L7" s="1"/>
  <c r="K7"/>
  <c r="F162" i="9"/>
  <c r="L162" s="1"/>
  <c r="K162"/>
  <c r="K18"/>
  <c r="F18"/>
  <c r="L18" s="1"/>
  <c r="F9" i="10"/>
  <c r="L9" s="1"/>
  <c r="K9"/>
  <c r="E14" i="3"/>
  <c r="E16" s="1"/>
  <c r="E9"/>
  <c r="E10" s="1"/>
  <c r="E15"/>
  <c r="E13" l="1"/>
  <c r="E12"/>
  <c r="F163" i="9"/>
  <c r="L163" s="1"/>
  <c r="K163"/>
  <c r="K161"/>
  <c r="F161"/>
  <c r="K16"/>
  <c r="F16"/>
  <c r="L16" l="1"/>
  <c r="L29" s="1"/>
  <c r="F29"/>
  <c r="E6" i="10" s="1"/>
  <c r="F185" i="9"/>
  <c r="E12" i="10" s="1"/>
  <c r="L161" i="9"/>
  <c r="L185" s="1"/>
  <c r="F6" i="10" l="1"/>
  <c r="K6"/>
  <c r="F12"/>
  <c r="L12" s="1"/>
  <c r="T12" s="1"/>
  <c r="E23" i="3" s="1"/>
  <c r="K12" i="10"/>
  <c r="E5" l="1"/>
  <c r="L6"/>
  <c r="K5" l="1"/>
  <c r="F5"/>
  <c r="L5" l="1"/>
  <c r="L29" s="1"/>
  <c r="F29"/>
  <c r="E4" i="3"/>
  <c r="E7" s="1"/>
  <c r="E17" l="1"/>
  <c r="E18"/>
  <c r="E19" s="1"/>
  <c r="E20" l="1"/>
  <c r="E21" s="1"/>
  <c r="E22" s="1"/>
  <c r="E24" s="1"/>
  <c r="E25" s="1"/>
  <c r="E26" s="1"/>
  <c r="E28" s="1"/>
</calcChain>
</file>

<file path=xl/sharedStrings.xml><?xml version="1.0" encoding="utf-8"?>
<sst xmlns="http://schemas.openxmlformats.org/spreadsheetml/2006/main" count="7301" uniqueCount="1248">
  <si>
    <t>공 종 별 집 계 표</t>
  </si>
  <si>
    <t>[ 국립생태원 에코케어센터 건립공사 실시설계용역(전기)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</si>
  <si>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</si>
  <si>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</si>
  <si>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</si>
  <si>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</si>
  <si>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</si>
  <si>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</si>
  <si>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</si>
  <si>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</si>
  <si>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</si>
  <si>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</si>
  <si>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</si>
  <si>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</si>
  <si>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</si>
  <si>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</si>
  <si>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</si>
  <si>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</si>
  <si>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</si>
  <si>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</si>
  <si>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</si>
  <si>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</si>
  <si>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</si>
  <si>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</si>
  <si>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</si>
  <si>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</si>
  <si>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</si>
  <si>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</si>
  <si>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</si>
  <si>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</si>
  <si>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</si>
  <si>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</si>
  <si>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</si>
  <si>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</si>
  <si>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</si>
  <si>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</si>
  <si>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</si>
  <si>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</si>
  <si>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</si>
  <si>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</si>
  <si>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</si>
  <si>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</si>
  <si>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</si>
  <si>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</si>
  <si>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</si>
  <si>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</si>
  <si>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</si>
  <si>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</si>
  <si>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</si>
  <si>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</si>
  <si>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</si>
  <si>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국립생태원 에코케어센터 건립공사 실시설계용역(전기)</t>
  </si>
  <si>
    <t/>
  </si>
  <si>
    <t>01</t>
  </si>
  <si>
    <t>0101  전력간선 설비공사</t>
  </si>
  <si>
    <t>0101</t>
  </si>
  <si>
    <t>분전반 설치</t>
  </si>
  <si>
    <t>4P 400AF</t>
  </si>
  <si>
    <t>대</t>
  </si>
  <si>
    <t>51C6822337035264FF2F76975F96DA</t>
  </si>
  <si>
    <t>T</t>
  </si>
  <si>
    <t>F</t>
  </si>
  <si>
    <t>010151C6822337035264FF2F76975F96DA</t>
  </si>
  <si>
    <t>4P 100AF</t>
  </si>
  <si>
    <t>51C6822337035264FF2F76975F9427</t>
  </si>
  <si>
    <t>010151C6822337035264FF2F76975F9427</t>
  </si>
  <si>
    <t>4P 50AF</t>
  </si>
  <si>
    <t>51C6822337035264FF2F76975F9424</t>
  </si>
  <si>
    <t>010151C6822337035264FF2F76975F9424</t>
  </si>
  <si>
    <t>0.6/1kV XLPE절연비닐시스케이블</t>
  </si>
  <si>
    <t>F-CV 150㎟ - 1C x 4열</t>
  </si>
  <si>
    <t>m</t>
  </si>
  <si>
    <t>51C682230A0337623119CA8B1F17F1</t>
  </si>
  <si>
    <t>010151C682230A0337623119CA8B1F17F1</t>
  </si>
  <si>
    <t>F-CV 10㎟ - 4C</t>
  </si>
  <si>
    <t>51C682230A0337623119CA8B1E77BD</t>
  </si>
  <si>
    <t>010151C682230A0337623119CA8B1E77BD</t>
  </si>
  <si>
    <t>접지용 절연전선</t>
  </si>
  <si>
    <t>F-GV 95㎟ 관로</t>
  </si>
  <si>
    <t>51C682230A03266CEB0C8615F3E005</t>
  </si>
  <si>
    <t>010151C682230A03266CEB0C8615F3E005</t>
  </si>
  <si>
    <t>F-GV 10㎟ 관로</t>
  </si>
  <si>
    <t>51C682230A03266CEB0C8615F3E7B4</t>
  </si>
  <si>
    <t>010151C682230A03266CEB0C8615F3E7B4</t>
  </si>
  <si>
    <t>경질비닐(HI-PVC)전선관</t>
  </si>
  <si>
    <t>HI 42C 매입</t>
  </si>
  <si>
    <t>M</t>
  </si>
  <si>
    <t>51C682230A03996BB67AF2B8595CA9</t>
  </si>
  <si>
    <t>010151C682230A03996BB67AF2B8595CA9</t>
  </si>
  <si>
    <t>파상형경질비닐(ELP)전선관</t>
  </si>
  <si>
    <t>ELP 125Φ</t>
  </si>
  <si>
    <t>51C682230A031465D96D3CC4AC846D</t>
  </si>
  <si>
    <t>010151C682230A031465D96D3CC4AC846D</t>
  </si>
  <si>
    <t>케이블 트레이</t>
  </si>
  <si>
    <t>ST 300 x 100H</t>
  </si>
  <si>
    <t>51C682230A034169BCE8468938F368</t>
  </si>
  <si>
    <t>010151C682230A034169BCE8468938F368</t>
  </si>
  <si>
    <t>케이블트레이 지지대</t>
  </si>
  <si>
    <t>300W</t>
  </si>
  <si>
    <t>개소</t>
  </si>
  <si>
    <t>51C682230A034169BCE8468938F367</t>
  </si>
  <si>
    <t>010151C682230A034169BCE8468938F367</t>
  </si>
  <si>
    <t>터파기 및 되메우기(기계)</t>
  </si>
  <si>
    <t>500x600x600</t>
  </si>
  <si>
    <t>518D025372037D6D9AC584049555D2</t>
  </si>
  <si>
    <t>0101518D025372037D6D9AC584049555D2</t>
  </si>
  <si>
    <t>풀박스</t>
  </si>
  <si>
    <t>150x150x100 천장</t>
  </si>
  <si>
    <t>51C682230A03996BB44D980937DE3A</t>
  </si>
  <si>
    <t>010151C682230A03996BB44D980937DE3A</t>
  </si>
  <si>
    <t>벽 관통 구멍 파기</t>
  </si>
  <si>
    <t>벽두께 25㎝이하</t>
  </si>
  <si>
    <t>51C6822326039B60E980F70948830E</t>
  </si>
  <si>
    <t>010151C6822326039B60E980F70948830E</t>
  </si>
  <si>
    <t>관로구방수</t>
  </si>
  <si>
    <t>ø125</t>
  </si>
  <si>
    <t>51C682230A035260AAC40B19337926</t>
  </si>
  <si>
    <t>010151C682230A035260AAC40B19337926</t>
  </si>
  <si>
    <t>[ 합           계 ]</t>
  </si>
  <si>
    <t>TOTAL</t>
  </si>
  <si>
    <t>0102  동력 설비공사</t>
  </si>
  <si>
    <t>0102</t>
  </si>
  <si>
    <t>F-CV 70㎟ - 1C x 4열</t>
  </si>
  <si>
    <t>51C682230A0337623119CA8B1E77BA</t>
  </si>
  <si>
    <t>010251C682230A0337623119CA8B1E77BA</t>
  </si>
  <si>
    <t>F-CV 4㎟ - 4C</t>
  </si>
  <si>
    <t>51C682230A0337623119CA8B1E77B3</t>
  </si>
  <si>
    <t>010251C682230A0337623119CA8B1E77B3</t>
  </si>
  <si>
    <t>제어용 비닐시스 케이블</t>
  </si>
  <si>
    <t>F-CVV 2.5㎟-3C</t>
  </si>
  <si>
    <t>51C682230A03376234ED6A6337AEAD</t>
  </si>
  <si>
    <t>010251C682230A03376234ED6A6337AEAD</t>
  </si>
  <si>
    <t>HI 28C 매입</t>
  </si>
  <si>
    <t>51C682230A03996BB67AF2B8595CAF</t>
  </si>
  <si>
    <t>010251C682230A03996BB67AF2B8595CAF</t>
  </si>
  <si>
    <t>HI 16C 매입</t>
  </si>
  <si>
    <t>51C682230A03996BB67AF2B8595CAD</t>
  </si>
  <si>
    <t>010251C682230A03996BB67AF2B8595CAD</t>
  </si>
  <si>
    <t>금속가요(FX)전선관</t>
  </si>
  <si>
    <t>FX 22C 콘크리트 노출</t>
  </si>
  <si>
    <t>51C682230A03996BB67AF2B8595E5B</t>
  </si>
  <si>
    <t>010251C682230A03996BB67AF2B8595E5B</t>
  </si>
  <si>
    <t>010251C682230A03996BB44D980937DE3A</t>
  </si>
  <si>
    <t>0103  전등 설비공사</t>
  </si>
  <si>
    <t>0103</t>
  </si>
  <si>
    <t>조명기구(직부등)</t>
  </si>
  <si>
    <t>LED 38W</t>
  </si>
  <si>
    <t>등</t>
  </si>
  <si>
    <t>51C682230A03996BB44D9ACD07A882</t>
  </si>
  <si>
    <t>010351C682230A03996BB44D9ACD07A882</t>
  </si>
  <si>
    <t>LED 12W</t>
  </si>
  <si>
    <t>51C682230A03996BB44D9ACD07A880</t>
  </si>
  <si>
    <t>010351C682230A03996BB44D9ACD07A880</t>
  </si>
  <si>
    <t>조명기구(센서등)</t>
  </si>
  <si>
    <t>51C682230A03996BB44D9ACD07A887</t>
  </si>
  <si>
    <t>010351C682230A03996BB44D9ACD07A887</t>
  </si>
  <si>
    <t>조명기구(사각매입등)</t>
  </si>
  <si>
    <t>LED 11W</t>
  </si>
  <si>
    <t>51C682230A03996BB44D9ACD07A886</t>
  </si>
  <si>
    <t>010351C682230A03996BB44D9ACD07A886</t>
  </si>
  <si>
    <t>조명기구(벽부등)</t>
  </si>
  <si>
    <t>LED 9W</t>
  </si>
  <si>
    <t>51C682230A03996BB44D9ACD07A885</t>
  </si>
  <si>
    <t>010351C682230A03996BB44D9ACD07A885</t>
  </si>
  <si>
    <t>단로 스위치</t>
  </si>
  <si>
    <t>1구</t>
  </si>
  <si>
    <t>개</t>
  </si>
  <si>
    <t>51C682230A03996BB44D9CFA7B53B2</t>
  </si>
  <si>
    <t>010351C682230A03996BB44D9CFA7B53B2</t>
  </si>
  <si>
    <t>2구</t>
  </si>
  <si>
    <t>51C682230A03996BB44D9CFA7B53B3</t>
  </si>
  <si>
    <t>010351C682230A03996BB44D9CFA7B53B3</t>
  </si>
  <si>
    <t>3구</t>
  </si>
  <si>
    <t>51C682230A03996BB44D9CFA7B53B0</t>
  </si>
  <si>
    <t>010351C682230A03996BB44D9CFA7B53B0</t>
  </si>
  <si>
    <t>콘센트 설치</t>
  </si>
  <si>
    <t>2P 1구 250V 15A 매입 접지</t>
  </si>
  <si>
    <t>51C682230A03996BB44D9CFA7A4E0C</t>
  </si>
  <si>
    <t>010351C682230A03996BB44D9CFA7A4E0C</t>
  </si>
  <si>
    <t>박스</t>
  </si>
  <si>
    <t>4각 54 mm</t>
  </si>
  <si>
    <t>51C682230A03996BB67AF191B3DF94</t>
  </si>
  <si>
    <t>010351C682230A03996BB67AF191B3DF94</t>
  </si>
  <si>
    <t>8각 54 mm</t>
  </si>
  <si>
    <t>51C682230A03996BB67AF191B3DF93</t>
  </si>
  <si>
    <t>010351C682230A03996BB67AF191B3DF93</t>
  </si>
  <si>
    <t>SW 44 mm 1개용</t>
  </si>
  <si>
    <t>51C682230A03996BB67AF191B3DF96</t>
  </si>
  <si>
    <t>010351C682230A03996BB67AF191B3DF96</t>
  </si>
  <si>
    <t>SW 44 mm 2개용</t>
  </si>
  <si>
    <t>51C682230A03996BB67AF191B3DF95</t>
  </si>
  <si>
    <t>010351C682230A03996BB67AF191B3DF95</t>
  </si>
  <si>
    <t>450/75OV 저독성난연가교폴리올레핀절연전선</t>
  </si>
  <si>
    <t>HFIX 2.5㎟</t>
  </si>
  <si>
    <t>51C682230A03266CE95E2A4E3F807E</t>
  </si>
  <si>
    <t>010351C682230A03266CE95E2A4E3F807E</t>
  </si>
  <si>
    <t>가요성 알루미늄피케이블</t>
  </si>
  <si>
    <t>ACF 2.5㎟-3C</t>
  </si>
  <si>
    <t>51C682230A03376234ED6A6337AEAF</t>
  </si>
  <si>
    <t>010351C682230A03376234ED6A6337AEAF</t>
  </si>
  <si>
    <t>010351C682230A03996BB67AF2B8595CAF</t>
  </si>
  <si>
    <t>HI 22C 매입</t>
  </si>
  <si>
    <t>51C682230A03996BB67AF2B8595CAC</t>
  </si>
  <si>
    <t>010351C682230A03996BB67AF2B8595CAC</t>
  </si>
  <si>
    <t>010351C682230A03996BB67AF2B8595CAD</t>
  </si>
  <si>
    <t>FX 16C 콘크리트 노출(방수)</t>
  </si>
  <si>
    <t>51C682230A03996BB67AF2B8595E5C</t>
  </si>
  <si>
    <t>010351C682230A03996BB67AF2B8595E5C</t>
  </si>
  <si>
    <t>0104  전열 설비공사</t>
  </si>
  <si>
    <t>0104</t>
  </si>
  <si>
    <t>2P 1구 250V 15A 매입 접지. 방우형</t>
  </si>
  <si>
    <t>51C682230A03996BB44D9CFA7A4E0E</t>
  </si>
  <si>
    <t>010451C682230A03996BB44D9CFA7A4E0E</t>
  </si>
  <si>
    <t>2P 2구 250V 15A 매입 접지. 방우형</t>
  </si>
  <si>
    <t>51C682230A03996BB44D9CFA7A4E09</t>
  </si>
  <si>
    <t>010451C682230A03996BB44D9CFA7A4E09</t>
  </si>
  <si>
    <t>010451C682230A03996BB44D9CFA7A4E0C</t>
  </si>
  <si>
    <t>2P 2구 250V 15A 매입 접지</t>
  </si>
  <si>
    <t>51C682230A03996BB44D9CFA7A4E0F</t>
  </si>
  <si>
    <t>010451C682230A03996BB44D9CFA7A4E0F</t>
  </si>
  <si>
    <t>010451C682230A03996BB67AF191B3DF96</t>
  </si>
  <si>
    <t>010451C682230A03996BB67AF191B3DF95</t>
  </si>
  <si>
    <t>HFIX 4㎟</t>
  </si>
  <si>
    <t>51C682230A03266CE95E2A4E3F8107</t>
  </si>
  <si>
    <t>010451C682230A03266CE95E2A4E3F8107</t>
  </si>
  <si>
    <t>010451C682230A03996BB67AF2B8595CAC</t>
  </si>
  <si>
    <t>0105  냉난방전원 설비공사</t>
  </si>
  <si>
    <t>0105</t>
  </si>
  <si>
    <t>010551C682230A03996BB67AF191B3DF94</t>
  </si>
  <si>
    <t>010551C682230A03996BB67AF191B3DF93</t>
  </si>
  <si>
    <t>010551C682230A03996BB67AF191B3DF96</t>
  </si>
  <si>
    <t>010551C682230A0337623119CA8B1E77BD</t>
  </si>
  <si>
    <t>010551C682230A0337623119CA8B1E77B3</t>
  </si>
  <si>
    <t>010551C682230A03266CEB0C8615F3E7B4</t>
  </si>
  <si>
    <t>F-GV 4㎟ 관로</t>
  </si>
  <si>
    <t>51C682230A03266CEB0C8615F3E7B6</t>
  </si>
  <si>
    <t>010551C682230A03266CEB0C8615F3E7B6</t>
  </si>
  <si>
    <t>010551C682230A03266CE95E2A4E3F807E</t>
  </si>
  <si>
    <t>HI 36C 매입</t>
  </si>
  <si>
    <t>51C682230A03996BB67AF2B8595CAE</t>
  </si>
  <si>
    <t>010551C682230A03996BB67AF2B8595CAE</t>
  </si>
  <si>
    <t>010551C682230A03996BB67AF2B8595CAF</t>
  </si>
  <si>
    <t>010551C682230A03996BB67AF2B8595CAD</t>
  </si>
  <si>
    <t>0106  바닥난방 설비공사</t>
  </si>
  <si>
    <t>0106</t>
  </si>
  <si>
    <t>010651C682230A03996BB67AF191B3DF96</t>
  </si>
  <si>
    <t>010651C682230A03266CE95E2A4E3F8107</t>
  </si>
  <si>
    <t>010651C682230A03996BB67AF2B8595CAC</t>
  </si>
  <si>
    <t>0107  사급자재</t>
  </si>
  <si>
    <t>0107</t>
  </si>
  <si>
    <t>4</t>
  </si>
  <si>
    <t>분전반(MCC)</t>
  </si>
  <si>
    <t>600Wx800Hx200D 옥내 벽부 STS</t>
  </si>
  <si>
    <t>면</t>
  </si>
  <si>
    <t>51C6822337035264FF2F76975F9420</t>
  </si>
  <si>
    <t>010751C6822337035264FF2F76975F9420</t>
  </si>
  <si>
    <t>분전반(L-1)</t>
  </si>
  <si>
    <t>500Wx600Hx130D 옥내 매입 STS</t>
  </si>
  <si>
    <t>51C6822337035264FF2F76975F904B</t>
  </si>
  <si>
    <t>010751C6822337035264FF2F76975F904B</t>
  </si>
  <si>
    <t>분전반(L-B)</t>
  </si>
  <si>
    <t>600Wx800Hx150D 옥내 매입 STS</t>
  </si>
  <si>
    <t>51C6822337035264FF2F76975F97FC</t>
  </si>
  <si>
    <t>010751C6822337035264FF2F76975F97FC</t>
  </si>
  <si>
    <t>0108  관급자재</t>
  </si>
  <si>
    <t>0108</t>
  </si>
  <si>
    <t>3</t>
  </si>
  <si>
    <t>56A422535F03066501EB0910122AD6E31C1DFC</t>
  </si>
  <si>
    <t>010856A422535F03066501EB0910122AD6E31C1DFC</t>
  </si>
  <si>
    <t>56A422535F03066501EB0910122AD6E31C1DF8</t>
  </si>
  <si>
    <t>010856A422535F03066501EB0910122AD6E31C1DF8</t>
  </si>
  <si>
    <t>56A422535F03066501EB0910122AD6E31C1DF6</t>
  </si>
  <si>
    <t>010856A422535F03066501EB0910122AD6E31C1DF6</t>
  </si>
  <si>
    <t>조명기구(다운라이트)</t>
  </si>
  <si>
    <t>56A422535F03066501EB0910122AD6E31C1027</t>
  </si>
  <si>
    <t>010856A422535F03066501EB0910122AD6E31C1027</t>
  </si>
  <si>
    <t>LED 10W</t>
  </si>
  <si>
    <t>56A422535F03066501EB0910122AD6E31C1DF7</t>
  </si>
  <si>
    <t>010856A422535F03066501EB0910122AD6E31C1DF7</t>
  </si>
  <si>
    <t>조명기구(투광등)</t>
  </si>
  <si>
    <t>LED 100W</t>
  </si>
  <si>
    <t>56A422535F03066501EB0910122AD6E31C1E84</t>
  </si>
  <si>
    <t>010856A422535F03066501EB0910122AD6E31C1E84</t>
  </si>
  <si>
    <t>LED램프</t>
  </si>
  <si>
    <t>LED 8W</t>
  </si>
  <si>
    <t>56A422535F03066501EB0910122AD6E31C1024</t>
  </si>
  <si>
    <t>010856A422535F03066501EB0910122AD6E31C1024</t>
  </si>
  <si>
    <t>조달수수료</t>
  </si>
  <si>
    <t>0.54%</t>
  </si>
  <si>
    <t>식</t>
  </si>
  <si>
    <t>50AA7243D80302682354C20C6E453036D7BC7B</t>
  </si>
  <si>
    <t>010850AA7243D80302682354C20C6E453036D7BC7B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</si>
  <si>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</si>
  <si>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</si>
  <si>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</si>
  <si>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</si>
  <si>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</si>
  <si>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</si>
  <si>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</si>
  <si>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</si>
  <si>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</si>
  <si>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</si>
  <si>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</si>
  <si>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</si>
  <si>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</si>
  <si>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</si>
  <si>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</si>
  <si>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</si>
  <si>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</si>
  <si>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</si>
  <si>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</si>
  <si>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</si>
  <si>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분전반 설치  4P 400AF  대     ( 호표 1 )</t>
  </si>
  <si>
    <t>호표 1</t>
  </si>
  <si>
    <t>내선전공</t>
  </si>
  <si>
    <t>일반공사 직종</t>
  </si>
  <si>
    <t>인</t>
  </si>
  <si>
    <t>515EE2E379031261A2754E02106E6F0719F17F</t>
  </si>
  <si>
    <t>51C6822337035264FF2F76975F96DA515EE2E379031261A2754E02106E6F0719F17F</t>
  </si>
  <si>
    <t xml:space="preserve"> [ 합          계 ]</t>
  </si>
  <si>
    <t>분전반 설치  4P 100AF  대     ( 호표 2 )</t>
  </si>
  <si>
    <t>호표 2</t>
  </si>
  <si>
    <t>51C6822337035264FF2F76975F9427515EE2E379031261A2754E02106E6F0719F17F</t>
  </si>
  <si>
    <t>분전반 설치  4P 50AF  대     ( 호표 3 )</t>
  </si>
  <si>
    <t>호표 3</t>
  </si>
  <si>
    <t>51C6822337035264FF2F76975F9424515EE2E379031261A2754E02106E6F0719F17F</t>
  </si>
  <si>
    <t>0.6/1kV XLPE절연비닐시스케이블  F-CV 150㎟ - 1C x 4열  m  전기 5-11   ( 호표 4 )</t>
  </si>
  <si>
    <t>호표 4</t>
  </si>
  <si>
    <t>전기 5-11</t>
  </si>
  <si>
    <t>600V폴리에틸렌케이블</t>
  </si>
  <si>
    <t>600V폴리에틸렌케이블, 0.6/1kV, F-CV, 1C*150㎟</t>
  </si>
  <si>
    <t>56B542531E0354601BE0454E2055274E9441E2</t>
  </si>
  <si>
    <t>51C682230A0337623119CA8B1F17F156B542531E0354601BE0454E2055274E9441E2</t>
  </si>
  <si>
    <t>잡재료비</t>
  </si>
  <si>
    <t>배관배선의 3%</t>
  </si>
  <si>
    <t>5095D2534F03216C1971B5A019BC1</t>
  </si>
  <si>
    <t>51C682230A0337623119CA8B1F17F15095D2534F03216C1971B5A019BB6</t>
  </si>
  <si>
    <t>저압케이블전공</t>
  </si>
  <si>
    <t>515EE2E379031261A2754E02106E6F0719F172</t>
  </si>
  <si>
    <t>51C682230A0337623119CA8B1F17F1515EE2E379031261A2754E02106E6F0719F172</t>
  </si>
  <si>
    <t>공구손료</t>
  </si>
  <si>
    <t>인력품의 3%</t>
  </si>
  <si>
    <t>5095D2534F03216C1971B5A019BF2</t>
  </si>
  <si>
    <t>51C682230A0337623119CA8B1F17F15095D2534F03216C1971B5A019BF2</t>
  </si>
  <si>
    <t>0.6/1kV XLPE절연비닐시스케이블  F-CV 10㎟ - 4C  m  전기 5-11   ( 호표 5 )</t>
  </si>
  <si>
    <t>호표 5</t>
  </si>
  <si>
    <t>600V폴리에틸렌케이블, 0.6/1kV, F-CV, 4C*10㎟</t>
  </si>
  <si>
    <t>56B542531E0354601BE0454E2055274E956B59</t>
  </si>
  <si>
    <t>51C682230A0337623119CA8B1E77BD56B542531E0354601BE0454E2055274E956B59</t>
  </si>
  <si>
    <t>51C682230A0337623119CA8B1E77BD5095D2534F03216C1971B5A018924</t>
  </si>
  <si>
    <t>51C682230A0337623119CA8B1E77BD515EE2E379031261A2754E02106E6F0719F172</t>
  </si>
  <si>
    <t>51C682230A0337623119CA8B1E77BD5095D2534F03216C1971B5A019BF2</t>
  </si>
  <si>
    <t>접지용 절연전선  F-GV 95㎟ 관로  m  전기 3-38   ( 호표 6 )</t>
  </si>
  <si>
    <t>호표 6</t>
  </si>
  <si>
    <t>전기 3-38</t>
  </si>
  <si>
    <t>접지용비닐절연전선</t>
  </si>
  <si>
    <t>접지용비닐절연전선, F-GV, 95㎟</t>
  </si>
  <si>
    <t>56B542531E035460182CC30DD99BE0E36EAA20</t>
  </si>
  <si>
    <t>51C682230A03266CEB0C8615F3E00556B542531E035460182CC30DD99BE0E36EAA20</t>
  </si>
  <si>
    <t>51C682230A03266CEB0C8615F3E0055095D2534F03216C1971B5A3EF8F7</t>
  </si>
  <si>
    <t>51C682230A03266CEB0C8615F3E005515EE2E379031261A2754E02106E6F0719F17F</t>
  </si>
  <si>
    <t>51C682230A03266CEB0C8615F3E0055095D2534F03216C1971B5A019BC1</t>
  </si>
  <si>
    <t>접지용 절연전선  F-GV 10㎟ 관로  m  전기 3-38   ( 호표 7 )</t>
  </si>
  <si>
    <t>호표 7</t>
  </si>
  <si>
    <t>접지용비닐절연전선, F-GV, 10㎟</t>
  </si>
  <si>
    <t>56B542531E035460182CC30DD99BE0E36FB84D</t>
  </si>
  <si>
    <t>51C682230A03266CEB0C8615F3E7B456B542531E035460182CC30DD99BE0E36FB84D</t>
  </si>
  <si>
    <t>51C682230A03266CEB0C8615F3E7B45095D2534F03216C1971B5A3EF808</t>
  </si>
  <si>
    <t>51C682230A03266CEB0C8615F3E7B4515EE2E379031261A2754E02106E6F0719F17F</t>
  </si>
  <si>
    <t>51C682230A03266CEB0C8615F3E7B45095D2534F03216C1971B5A019BC1</t>
  </si>
  <si>
    <t>경질비닐(HI-PVC)전선관  HI 42C 매입  M  전기 5-1   ( 호표 8 )</t>
  </si>
  <si>
    <t>호표 8</t>
  </si>
  <si>
    <t>전기 5-1</t>
  </si>
  <si>
    <t>경질비닐전선관</t>
  </si>
  <si>
    <t>경질비닐전선관, HI, 42mm</t>
  </si>
  <si>
    <t>56A422535F0321602846725BD5B0669909907F</t>
  </si>
  <si>
    <t>51C682230A03996BB67AF2B8595CA956A422535F0321602846725BD5B0669909907F</t>
  </si>
  <si>
    <t>전선관부속품비</t>
  </si>
  <si>
    <t>CD 관의 40%</t>
  </si>
  <si>
    <t>51C682230A03996BB67AF2B8595CA95095D2534F03216C1971B5A019BE3</t>
  </si>
  <si>
    <t>51C682230A03996BB67AF2B8595CA9515EE2E379031261A2754E02106E6F0719F17F</t>
  </si>
  <si>
    <t>51C682230A03996BB67AF2B8595CA95095D2534F03216C1971B5A019BC1</t>
  </si>
  <si>
    <t>파상형경질비닐(ELP)전선관  ELP 125Φ  M  전기 4-31   ( 호표 9 )</t>
  </si>
  <si>
    <t>호표 9</t>
  </si>
  <si>
    <t>전기 4-31</t>
  </si>
  <si>
    <t>파상형경질폴리에틸렌전선관</t>
  </si>
  <si>
    <t>파상형경질폴리에틸렌전선관, 125mm</t>
  </si>
  <si>
    <t>56A422535F0321602846725BD5B066987F0CD8</t>
  </si>
  <si>
    <t>51C682230A031465D96D3CC4AC846D56A422535F0321602846725BD5B066987F0CD8</t>
  </si>
  <si>
    <t>전선관의 15%</t>
  </si>
  <si>
    <t>51C682230A031465D96D3CC4AC846D5095D2534F03216C1971B5A2C0AF6</t>
  </si>
  <si>
    <t>51C682230A031465D96D3CC4AC846D5095D2534F03216C1971B5A2C0AD4</t>
  </si>
  <si>
    <t>배전전공</t>
  </si>
  <si>
    <t>515EE2E379031261A2754E02106E6F0719FE33</t>
  </si>
  <si>
    <t>51C682230A031465D96D3CC4AC846D515EE2E379031261A2754E02106E6F0719FE33</t>
  </si>
  <si>
    <t>보통인부</t>
  </si>
  <si>
    <t>515EE2E379031261A2754E02106E6F0719F6FE</t>
  </si>
  <si>
    <t>51C682230A031465D96D3CC4AC846D515EE2E379031261A2754E02106E6F0719F6FE</t>
  </si>
  <si>
    <t>5095D2534F03216C1971B5A019BE3</t>
  </si>
  <si>
    <t>51C682230A031465D96D3CC4AC846D5095D2534F03216C1971B5A2C0AC5</t>
  </si>
  <si>
    <t>케이블 트레이  ST 300 x 100H  m  전기 5-8   ( 호표 10 )</t>
  </si>
  <si>
    <t>호표 10</t>
  </si>
  <si>
    <t>전기 5-8</t>
  </si>
  <si>
    <t>케이블트레이</t>
  </si>
  <si>
    <t>케이블트레이, Straight, 스틸, 300*100*t2.3mm</t>
  </si>
  <si>
    <t>56A422535F032160284670AE00BB77DA28617A</t>
  </si>
  <si>
    <t>51C682230A034169BCE8468938F36856A422535F032160284670AE00BB77DA28617A</t>
  </si>
  <si>
    <t>51C682230A034169BCE8468938F368515EE2E379031261A2754E02106E6F0719F17F</t>
  </si>
  <si>
    <t>51C682230A034169BCE8468938F3685095D2534F03216C1971B5A019BC1</t>
  </si>
  <si>
    <t>케이블트레이 지지대  300W  개소     ( 호표 11 )</t>
  </si>
  <si>
    <t>호표 11</t>
  </si>
  <si>
    <t>케이블트레이피팅및액세서리</t>
  </si>
  <si>
    <t>케이블트레이부속품, U Channel, 41*41*t2.6mm</t>
  </si>
  <si>
    <t>56A422535F032160284671B197C0790FA82AC1</t>
  </si>
  <si>
    <t>51C682230A034169BCE8468938F36756A422535F032160284671B197C0790FA82AC1</t>
  </si>
  <si>
    <t>세트앵커</t>
  </si>
  <si>
    <t>세트앵커, M10*L75mm</t>
  </si>
  <si>
    <t>56A4A2A3B603FB65D4DC144460297807D1BF27</t>
  </si>
  <si>
    <t>51C682230A034169BCE8468938F36756A4A2A3B603FB65D4DC144460297807D1BF27</t>
  </si>
  <si>
    <t>행어볼트</t>
  </si>
  <si>
    <t>행어볼트, ∮9*1000mm</t>
  </si>
  <si>
    <t>56A4A2A3B603FB66FAD6991C660C8B114880A1</t>
  </si>
  <si>
    <t>51C682230A034169BCE8468938F36756A4A2A3B603FB66FAD6991C660C8B114880A1</t>
  </si>
  <si>
    <t>너트,와샤</t>
  </si>
  <si>
    <t>M10</t>
  </si>
  <si>
    <t>조</t>
  </si>
  <si>
    <t>56A4A2A3B603FB66F4B60DA72B5ECAE7B4E5B2</t>
  </si>
  <si>
    <t>51C682230A034169BCE8468938F36756A4A2A3B603FB66F4B60DA72B5ECAE7B4E5B2</t>
  </si>
  <si>
    <t>스프링 와샤</t>
  </si>
  <si>
    <t>D10</t>
  </si>
  <si>
    <t>EA</t>
  </si>
  <si>
    <t>56A4A2A3B603FB66F4B60DA72B5ECAE7B4E5B0</t>
  </si>
  <si>
    <t>51C682230A034169BCE8468938F36756A4A2A3B603FB66F4B60DA72B5ECAE7B4E5B0</t>
  </si>
  <si>
    <t>51C682230A034169BCE8468938F367515EE2E379031261A2754E02106E6F0719F17F</t>
  </si>
  <si>
    <t>51C682230A034169BCE8468938F3675095D2534F03216C1971B5A2CF2F1</t>
  </si>
  <si>
    <t>터파기 및 되메우기(기계)  500x600x600  m     ( 호표 12 )</t>
  </si>
  <si>
    <t>호표 12</t>
  </si>
  <si>
    <t>경고테이프 설치</t>
  </si>
  <si>
    <t>저압용</t>
  </si>
  <si>
    <t>51C682230A035260AAC40A7350FB34</t>
  </si>
  <si>
    <t>518D025372037D6D9AC584049555D251C682230A035260AAC40A7350FB34</t>
  </si>
  <si>
    <t>터파기</t>
  </si>
  <si>
    <t>토사(자연상태),백호0.7M3</t>
  </si>
  <si>
    <t>㎥</t>
  </si>
  <si>
    <t>518D025372037D6D9BEE5B5B6C7B21</t>
  </si>
  <si>
    <t>518D025372037D6D9AC584049555D2518D025372037D6D9BEE5B5B6C7B21</t>
  </si>
  <si>
    <t>되메우고다지기(기계)</t>
  </si>
  <si>
    <t>백호0.7M3*래머80kg,다짐30cm</t>
  </si>
  <si>
    <t>518D02531903FB68515DC0098F840A</t>
  </si>
  <si>
    <t>518D025372037D6D9AC584049555D2518D02531903FB68515DC0098F840A</t>
  </si>
  <si>
    <t>풀박스  150x150x100 천장  개소  전기 5-4   ( 호표 13 )</t>
  </si>
  <si>
    <t>호표 13</t>
  </si>
  <si>
    <t>전기 5-4</t>
  </si>
  <si>
    <t>150*150*100</t>
  </si>
  <si>
    <t>51C662D3F0032068F4DF63AF54371B</t>
  </si>
  <si>
    <t>51C682230A03996BB44D980937DE3A51C662D3F0032068F4DF63AF54371B</t>
  </si>
  <si>
    <t>51C682230A03996BB44D980937DE3A515EE2E379031261A2754E02106E6F0719F17F</t>
  </si>
  <si>
    <t>벽 관통 구멍 파기  벽두께 25㎝이하  개소  통신 3-3-12   ( 호표 14 )</t>
  </si>
  <si>
    <t>호표 14</t>
  </si>
  <si>
    <t>통신 3-3-12</t>
  </si>
  <si>
    <t>착암공</t>
  </si>
  <si>
    <t>515EE2E379031261A2754E02106E6F0719F786</t>
  </si>
  <si>
    <t>51C6822326039B60E980F70948830E515EE2E379031261A2754E02106E6F0719F786</t>
  </si>
  <si>
    <t>51C6822326039B60E980F70948830E5095D2534F03216C1971B5A019BC1</t>
  </si>
  <si>
    <t>관로구방수  ø125  개소     ( 호표 15 )</t>
  </si>
  <si>
    <t>호표 15</t>
  </si>
  <si>
    <t>관구밀폐기</t>
  </si>
  <si>
    <t>관구밀폐기, 실링가스켓, D100</t>
  </si>
  <si>
    <t>56A422535F03216028467C5F299D7EDEFB5636</t>
  </si>
  <si>
    <t>51C682230A035260AAC40B1933792656A422535F03216028467C5F299D7EDEFB5636</t>
  </si>
  <si>
    <t>관구밀폐기, 이종연결관, Φ125mm</t>
  </si>
  <si>
    <t>56A422535F03216028467C5F29952029261E6D</t>
  </si>
  <si>
    <t>51C682230A035260AAC40B1933792656A422535F03216028467C5F29952029261E6D</t>
  </si>
  <si>
    <t>51C682230A035260AAC40B193379265095D2534F03216C1971B5A019BE3</t>
  </si>
  <si>
    <t>배관배선의 2%</t>
  </si>
  <si>
    <t>51C682230A035260AAC40B193379265095D2534F03216C1971B5A019BC1</t>
  </si>
  <si>
    <t>통신용발포지수제</t>
  </si>
  <si>
    <t>통신용발포지수제, 수밀보호테이프</t>
  </si>
  <si>
    <t>56A422535F033369E5C5F03987B55F4753789D</t>
  </si>
  <si>
    <t>51C682230A035260AAC40B1933792656A422535F033369E5C5F03987B55F4753789D</t>
  </si>
  <si>
    <t>통신용발포지수제, 발포지수제, D150이하</t>
  </si>
  <si>
    <t>56A422535F033369E5C5F03987B81155F9A094</t>
  </si>
  <si>
    <t>51C682230A035260AAC40B1933792656A422535F033369E5C5F03987B81155F9A094</t>
  </si>
  <si>
    <t>51C682230A035260AAC40B19337926515EE2E379031261A2754E02106E6F0719F6FE</t>
  </si>
  <si>
    <t>51C682230A035260AAC40B19337926515EE2E379031261A2754E02106E6F0719F172</t>
  </si>
  <si>
    <t>특고압케이블전공</t>
  </si>
  <si>
    <t>515EE2E379031261A2754E02106E6F0719F17C</t>
  </si>
  <si>
    <t>51C682230A035260AAC40B19337926515EE2E379031261A2754E02106E6F0719F17C</t>
  </si>
  <si>
    <t>51C682230A035260AAC40B193379265095D2534F03216C1971B5A019BF2</t>
  </si>
  <si>
    <t>0.6/1kV XLPE절연비닐시스케이블  F-CV 70㎟ - 1C x 4열  m  전기 5-11   ( 호표 16 )</t>
  </si>
  <si>
    <t>호표 16</t>
  </si>
  <si>
    <t>600V폴리에틸렌케이블, 0.6/1kV, F-CV, 1C*70㎟</t>
  </si>
  <si>
    <t>56B542531E0354601BE0454E2055274E9441E1</t>
  </si>
  <si>
    <t>51C682230A0337623119CA8B1E77BA56B542531E0354601BE0454E2055274E9441E1</t>
  </si>
  <si>
    <t>51C682230A0337623119CA8B1E77BA5095D2534F03216C1971B5A019B49</t>
  </si>
  <si>
    <t>51C682230A0337623119CA8B1E77BA515EE2E379031261A2754E02106E6F0719F172</t>
  </si>
  <si>
    <t>51C682230A0337623119CA8B1E77BA5095D2534F03216C1971B5A019BF2</t>
  </si>
  <si>
    <t>0.6/1kV XLPE절연비닐시스케이블  F-CV 4㎟ - 4C  m  전기 5-11   ( 호표 17 )</t>
  </si>
  <si>
    <t>호표 17</t>
  </si>
  <si>
    <t>600V폴리에틸렌케이블, 0.6/1kV, F-CV, 4C*4㎟</t>
  </si>
  <si>
    <t>56B542531E0354601BE0454E2055274E956B5B</t>
  </si>
  <si>
    <t>51C682230A0337623119CA8B1E77B356B542531E0354601BE0454E2055274E956B5B</t>
  </si>
  <si>
    <t>51C682230A0337623119CA8B1E77B35095D2534F03216C1971B5A018906</t>
  </si>
  <si>
    <t>51C682230A0337623119CA8B1E77B3515EE2E379031261A2754E02106E6F0719F172</t>
  </si>
  <si>
    <t>51C682230A0337623119CA8B1E77B35095D2534F03216C1971B5A019BF2</t>
  </si>
  <si>
    <t>제어용 비닐시스 케이블  F-CVV 2.5㎟-3C  m  전기 5-13   ( 호표 18 )</t>
  </si>
  <si>
    <t>호표 18</t>
  </si>
  <si>
    <t>전기 5-13</t>
  </si>
  <si>
    <t>제어케이블</t>
  </si>
  <si>
    <t>제어케이블, 0.6/1kV, TFR-CVV, 3C*2.5㎟</t>
  </si>
  <si>
    <t>56B542531E0354601BE279D2A5C3726ACECDB4</t>
  </si>
  <si>
    <t>51C682230A03376234ED6A6337AEAD56B542531E0354601BE279D2A5C3726ACECDB4</t>
  </si>
  <si>
    <t>51C682230A03376234ED6A6337AEAD5095D2534F03216C1971B5A019B94</t>
  </si>
  <si>
    <t>51C682230A03376234ED6A6337AEAD515EE2E379031261A2754E02106E6F0719F172</t>
  </si>
  <si>
    <t>51C682230A03376234ED6A6337AEAD5095D2534F03216C1971B5A019BF2</t>
  </si>
  <si>
    <t>경질비닐(HI-PVC)전선관  HI 28C 매입  M  전기 5-1   ( 호표 19 )</t>
  </si>
  <si>
    <t>호표 19</t>
  </si>
  <si>
    <t>경질비닐전선관, HI 28mm</t>
  </si>
  <si>
    <t>56A422535F0321602846725BD5B06699099071</t>
  </si>
  <si>
    <t>51C682230A03996BB67AF2B8595CAF56A422535F0321602846725BD5B06699099071</t>
  </si>
  <si>
    <t>51C682230A03996BB67AF2B8595CAF5095D2534F03216C1971B5A019BE3</t>
  </si>
  <si>
    <t>51C682230A03996BB67AF2B8595CAF515EE2E379031261A2754E02106E6F0719F17F</t>
  </si>
  <si>
    <t>51C682230A03996BB67AF2B8595CAF5095D2534F03216C1971B5A019BC1</t>
  </si>
  <si>
    <t>경질비닐(HI-PVC)전선관  HI 16C 매입  M  전기 5-1   ( 호표 20 )</t>
  </si>
  <si>
    <t>호표 20</t>
  </si>
  <si>
    <t>경질비닐전선관, HI 16 mm</t>
  </si>
  <si>
    <t>56A422535F0321602846725BD5B06699099073</t>
  </si>
  <si>
    <t>51C682230A03996BB67AF2B8595CAD56A422535F0321602846725BD5B06699099073</t>
  </si>
  <si>
    <t>51C682230A03996BB67AF2B8595CAD5095D2534F03216C1971B5A019BE3</t>
  </si>
  <si>
    <t>51C682230A03996BB67AF2B8595CAD515EE2E379031261A2754E02106E6F0719F17F</t>
  </si>
  <si>
    <t>51C682230A03996BB67AF2B8595CAD5095D2534F03216C1971B5A019BC1</t>
  </si>
  <si>
    <t>금속가요(FX)전선관  FX 22C 콘크리트 노출  M  전기 5-1   ( 호표 21 )</t>
  </si>
  <si>
    <t>호표 21</t>
  </si>
  <si>
    <t>1종금속제가요전선관</t>
  </si>
  <si>
    <t>1종금속제가요전선관, 22mm, 비방수</t>
  </si>
  <si>
    <t>56A422535F03216028467258011385B649399A</t>
  </si>
  <si>
    <t>51C682230A03996BB67AF2B8595E5B56A422535F03216028467258011385B649399A</t>
  </si>
  <si>
    <t>51C682230A03996BB67AF2B8595E5B5095D2534F03216C1971B5A01A473</t>
  </si>
  <si>
    <t>51C682230A03996BB67AF2B8595E5B5095D2534F03216C1971B5A01A451</t>
  </si>
  <si>
    <t>51C682230A03996BB67AF2B8595E5B515EE2E379031261A2754E02106E6F0719F17F</t>
  </si>
  <si>
    <t>51C682230A03996BB67AF2B8595E5B5095D2534F03216C1971B5A01A462</t>
  </si>
  <si>
    <t>조명기구(직부등)  LED 38W  등  전기 5-25   ( 호표 22 )</t>
  </si>
  <si>
    <t>호표 22</t>
  </si>
  <si>
    <t>전기 5-25</t>
  </si>
  <si>
    <t>관급자재</t>
  </si>
  <si>
    <t>2</t>
  </si>
  <si>
    <t>51C682230A03996BB44D9ACD07A88256A422535F03066501EB0910122AD6E31C1DFC</t>
  </si>
  <si>
    <t>51C682230A03996BB44D9ACD07A882515EE2E379031261A2754E02106E6F0719F17F</t>
  </si>
  <si>
    <t>51C682230A03996BB44D9ACD07A8825095D2534F03216C1971B5A019BF2</t>
  </si>
  <si>
    <t>조명기구(직부등)  LED 12W  등  전기 5-24   ( 호표 23 )</t>
  </si>
  <si>
    <t>호표 23</t>
  </si>
  <si>
    <t>전기 5-24</t>
  </si>
  <si>
    <t>51C682230A03996BB44D9ACD07A88056A422535F03066501EB0910122AD6E31C1DF8</t>
  </si>
  <si>
    <t>51C682230A03996BB44D9ACD07A880515EE2E379031261A2754E02106E6F0719F17F</t>
  </si>
  <si>
    <t>51C682230A03996BB44D9ACD07A8805095D2534F03216C1971B5A019B94</t>
  </si>
  <si>
    <t>조명기구(센서등)  LED 12W  등  전기 5-24   ( 호표 24 )</t>
  </si>
  <si>
    <t>호표 24</t>
  </si>
  <si>
    <t>51C682230A03996BB44D9ACD07A88756A422535F03066501EB0910122AD6E31C1DF6</t>
  </si>
  <si>
    <t>51C682230A03996BB44D9ACD07A887515EE2E379031261A2754E02106E6F0719F17F</t>
  </si>
  <si>
    <t>51C682230A03996BB44D9ACD07A8875095D2534F03216C1971B5A019B85</t>
  </si>
  <si>
    <t>조명기구(사각매입등)  LED 11W  등  전기 5-25-2   ( 호표 25 )</t>
  </si>
  <si>
    <t>호표 25</t>
  </si>
  <si>
    <t>전기 5-25-2</t>
  </si>
  <si>
    <t>조명기구(사각매입)</t>
  </si>
  <si>
    <t>56A422535F03066501EB0910122AD6E31C1DFF</t>
  </si>
  <si>
    <t>51C682230A03996BB44D9ACD07A88656A422535F03066501EB0910122AD6E31C1DFF</t>
  </si>
  <si>
    <t>51C682230A03996BB44D9ACD07A886515EE2E379031261A2754E02106E6F0719F17F</t>
  </si>
  <si>
    <t>51C682230A03996BB44D9ACD07A8865095D2534F03216C1971B5A019BB6</t>
  </si>
  <si>
    <t>조명기구(벽부등)  LED 9W  등  전기 5-24   ( 호표 26 )</t>
  </si>
  <si>
    <t>호표 26</t>
  </si>
  <si>
    <t>51C682230A03996BB44D9ACD07A88556A422535F03066501EB0910122AD6E31C1DF7</t>
  </si>
  <si>
    <t>51C682230A03996BB44D9ACD07A885515EE2E379031261A2754E02106E6F0719F17F</t>
  </si>
  <si>
    <t>51C682230A03996BB44D9ACD07A8855095D2534F03216C1971B5A019BA7</t>
  </si>
  <si>
    <t>단로 스위치  1구  개  전기 5-23.2   ( 호표 27 )</t>
  </si>
  <si>
    <t>호표 27</t>
  </si>
  <si>
    <t>전기 5-23.2</t>
  </si>
  <si>
    <t>와이드스위치</t>
  </si>
  <si>
    <t>와이드스위치, 1로스위치, 15A250V1구</t>
  </si>
  <si>
    <t>56A422535F033361995FCE4EA4644C6C095E31</t>
  </si>
  <si>
    <t>51C682230A03996BB44D9CFA7B53B256A422535F033361995FCE4EA4644C6C095E31</t>
  </si>
  <si>
    <t>51C682230A03996BB44D9CFA7B53B2515EE2E379031261A2754E02106E6F0719F17F</t>
  </si>
  <si>
    <t>단로 스위치  2구  개  전기 5-23.2   ( 호표 28 )</t>
  </si>
  <si>
    <t>호표 28</t>
  </si>
  <si>
    <t>와이드스위치, 1로스위치, 15A250V2구</t>
  </si>
  <si>
    <t>56A422535F033361995FCE4EA4644C6C095E3E</t>
  </si>
  <si>
    <t>51C682230A03996BB44D9CFA7B53B356A422535F033361995FCE4EA4644C6C095E3E</t>
  </si>
  <si>
    <t>51C682230A03996BB44D9CFA7B53B3515EE2E379031261A2754E02106E6F0719F17F</t>
  </si>
  <si>
    <t>단로 스위치  3구  개  전기 5-23.2   ( 호표 29 )</t>
  </si>
  <si>
    <t>호표 29</t>
  </si>
  <si>
    <t>와이드스위치, 3로, 3구</t>
  </si>
  <si>
    <t>56A422535F033361995FCE4EA46C8229373FB9</t>
  </si>
  <si>
    <t>51C682230A03996BB44D9CFA7B53B056A422535F033361995FCE4EA46C8229373FB9</t>
  </si>
  <si>
    <t>51C682230A03996BB44D9CFA7B53B0515EE2E379031261A2754E02106E6F0719F17F</t>
  </si>
  <si>
    <t>콘센트 설치  2P 1구 250V 15A 매입 접지  개  전기 5-23.1   ( 호표 30 )</t>
  </si>
  <si>
    <t>호표 30</t>
  </si>
  <si>
    <t>전기 5-23.1</t>
  </si>
  <si>
    <t>콘센트</t>
  </si>
  <si>
    <t>콘센트, 1구, 15A, 250V, 매입형, 접지</t>
  </si>
  <si>
    <t>56A422535F033369E2782CE194F044EA73FA3F</t>
  </si>
  <si>
    <t>51C682230A03996BB44D9CFA7A4E0C56A422535F033369E2782CE194F044EA73FA3F</t>
  </si>
  <si>
    <t>51C682230A03996BB44D9CFA7A4E0C515EE2E379031261A2754E02106E6F0719F17F</t>
  </si>
  <si>
    <t>51C682230A03996BB44D9CFA7A4E0C5095D2534F03216C1971B5A019BC1</t>
  </si>
  <si>
    <t>박스  4각 54 mm  개  전기 5-3   ( 호표 31 )</t>
  </si>
  <si>
    <t>호표 31</t>
  </si>
  <si>
    <t>전기 5-3</t>
  </si>
  <si>
    <t>아웃렛박스</t>
  </si>
  <si>
    <t>아웃렛박스, 중형4각, 54mm</t>
  </si>
  <si>
    <t>56A422535F033369E5CC20D3ABC06983134D1A</t>
  </si>
  <si>
    <t>51C682230A03996BB67AF191B3DF9456A422535F033369E5CC20D3ABC06983134D1A</t>
  </si>
  <si>
    <t>아웃렛박스, 커버, 4각, 평</t>
  </si>
  <si>
    <t>56A422535F033369E5CC20D0D760037591BD70</t>
  </si>
  <si>
    <t>51C682230A03996BB67AF191B3DF9456A422535F033369E5CC20D0D760037591BD70</t>
  </si>
  <si>
    <t>51C682230A03996BB67AF191B3DF94515EE2E379031261A2754E02106E6F0719F17F</t>
  </si>
  <si>
    <t>박스  8각 54 mm  개  전기 5-3   ( 호표 32 )</t>
  </si>
  <si>
    <t>호표 32</t>
  </si>
  <si>
    <t>아웃렛박스, 8각, 54mm</t>
  </si>
  <si>
    <t>56A422535F033369E5CC20D3ABC06983134D19</t>
  </si>
  <si>
    <t>51C682230A03996BB67AF191B3DF9356A422535F033369E5CC20D3ABC06983134D19</t>
  </si>
  <si>
    <t>아웃렛박스, 커버, 8각, 평형</t>
  </si>
  <si>
    <t>56A422535F033369E5CC20D0D760037591BD73</t>
  </si>
  <si>
    <t>51C682230A03996BB67AF191B3DF9356A422535F033369E5CC20D0D760037591BD73</t>
  </si>
  <si>
    <t>51C682230A03996BB67AF191B3DF93515EE2E379031261A2754E02106E6F0719F17F</t>
  </si>
  <si>
    <t>박스  SW 44 mm 1개용  개  전기 5-3   ( 호표 33 )</t>
  </si>
  <si>
    <t>호표 33</t>
  </si>
  <si>
    <t>스위치박스</t>
  </si>
  <si>
    <t>스위치박스, 1개용, 44mm</t>
  </si>
  <si>
    <t>56A422535F033369E5CC2EB1A9B98FFE903E67</t>
  </si>
  <si>
    <t>51C682230A03996BB67AF191B3DF9656A422535F033369E5CC2EB1A9B98FFE903E67</t>
  </si>
  <si>
    <t>51C682230A03996BB67AF191B3DF96515EE2E379031261A2754E02106E6F0719F17F</t>
  </si>
  <si>
    <t>박스  SW 44 mm 2개용  개  전기 5-3   ( 호표 34 )</t>
  </si>
  <si>
    <t>호표 34</t>
  </si>
  <si>
    <t>스위치박스, 2개용, 44mm</t>
  </si>
  <si>
    <t>56A422535F033369E5CC2EB1A9B98FFE9031A8</t>
  </si>
  <si>
    <t>51C682230A03996BB67AF191B3DF9556A422535F033369E5CC2EB1A9B98FFE9031A8</t>
  </si>
  <si>
    <t>아웃렛박스, 커버, 4각, 2개용S/W, 오목</t>
  </si>
  <si>
    <t>56A422535F033369E5CC20D0D760037591BD7B</t>
  </si>
  <si>
    <t>51C682230A03996BB67AF191B3DF9556A422535F033369E5CC20D0D760037591BD7B</t>
  </si>
  <si>
    <t>51C682230A03996BB67AF191B3DF95515EE2E379031261A2754E02106E6F0719F17F</t>
  </si>
  <si>
    <t>450/75OV 저독성난연가교폴리올레핀절연전선  HFIX 2.5㎟  m  전기 5-10   ( 호표 35 )</t>
  </si>
  <si>
    <t>호표 35</t>
  </si>
  <si>
    <t>전기 5-10</t>
  </si>
  <si>
    <t>450/750V 저독성난연가교폴리올레핀절연전선</t>
  </si>
  <si>
    <t>HFIX, 2.5 ㎟</t>
  </si>
  <si>
    <t>56B542531E035460182CC30C3254C1535D59D9</t>
  </si>
  <si>
    <t>51C682230A03266CE95E2A4E3F807E56B542531E035460182CC30C3254C1535D59D9</t>
  </si>
  <si>
    <t>51C682230A03266CE95E2A4E3F807E5095D2534F03216C1971B5A2CE007</t>
  </si>
  <si>
    <t>51C682230A03266CE95E2A4E3F807E515EE2E379031261A2754E02106E6F0719F17F</t>
  </si>
  <si>
    <t>51C682230A03266CE95E2A4E3F807E5095D2534F03216C1971B5A019BF2</t>
  </si>
  <si>
    <t>가요성 알루미늄피케이블  ACF 2.5㎟-3C  m  전기 5-13   ( 호표 36 )</t>
  </si>
  <si>
    <t>호표 36</t>
  </si>
  <si>
    <t>절연케이블</t>
  </si>
  <si>
    <t>가요성알루미늄피복케이블, 3C*2.5㎟, 1.78mm, 단선</t>
  </si>
  <si>
    <t>56B542531E0354601BE30252FE8F0CCCA05E4B</t>
  </si>
  <si>
    <t>51C682230A03376234ED6A6337AEAF56B542531E0354601BE30252FE8F0CCCA05E4B</t>
  </si>
  <si>
    <t>51C682230A03376234ED6A6337AEAF5095D2534F03216C1971B5A019BB6</t>
  </si>
  <si>
    <t>51C682230A03376234ED6A6337AEAF515EE2E379031261A2754E02106E6F0719F172</t>
  </si>
  <si>
    <t>51C682230A03376234ED6A6337AEAF5095D2534F03216C1971B5A019BF2</t>
  </si>
  <si>
    <t>경질비닐(HI-PVC)전선관  HI 22C 매입  M  전기 5-1   ( 호표 37 )</t>
  </si>
  <si>
    <t>호표 37</t>
  </si>
  <si>
    <t>경질비닐전선관, HI 22mm</t>
  </si>
  <si>
    <t>56A422535F0321602846725BD5B06699099070</t>
  </si>
  <si>
    <t>51C682230A03996BB67AF2B8595CAC56A422535F0321602846725BD5B06699099070</t>
  </si>
  <si>
    <t>51C682230A03996BB67AF2B8595CAC5095D2534F03216C1971B5A019BE3</t>
  </si>
  <si>
    <t>51C682230A03996BB67AF2B8595CAC515EE2E379031261A2754E02106E6F0719F17F</t>
  </si>
  <si>
    <t>51C682230A03996BB67AF2B8595CAC5095D2534F03216C1971B5A019BC1</t>
  </si>
  <si>
    <t>금속가요(FX)전선관  FX 16C 콘크리트 노출(방수)  M  전기 5-1   ( 호표 38 )</t>
  </si>
  <si>
    <t>호표 38</t>
  </si>
  <si>
    <t>1종금속제가요전선관, 비닐피복, 16mm, 방수</t>
  </si>
  <si>
    <t>56A422535F03216028467258011385B6493AA0</t>
  </si>
  <si>
    <t>51C682230A03996BB67AF2B8595E5C56A422535F03216028467258011385B6493AA0</t>
  </si>
  <si>
    <t>51C682230A03996BB67AF2B8595E5C5095D2534F03216C1971B5A01A440</t>
  </si>
  <si>
    <t>51C682230A03996BB67AF2B8595E5C5095D2534F03216C1971B5A01B638</t>
  </si>
  <si>
    <t>51C682230A03996BB67AF2B8595E5C515EE2E379031261A2754E02106E6F0719F17F</t>
  </si>
  <si>
    <t>51C682230A03996BB67AF2B8595E5C5095D2534F03216C1971B5A01B629</t>
  </si>
  <si>
    <t>콘센트 설치  2P 1구 250V 15A 매입 접지. 방우형  개  전기 5-23.1   ( 호표 39 )</t>
  </si>
  <si>
    <t>호표 39</t>
  </si>
  <si>
    <t>콘센트, 1구, 15A, 250V, 방우형</t>
  </si>
  <si>
    <t>56A422535F033369E2782CE19598D7B1D8116D</t>
  </si>
  <si>
    <t>51C682230A03996BB44D9CFA7A4E0E56A422535F033369E2782CE19598D7B1D8116D</t>
  </si>
  <si>
    <t>51C682230A03996BB44D9CFA7A4E0E515EE2E379031261A2754E02106E6F0719F17F</t>
  </si>
  <si>
    <t>51C682230A03996BB44D9CFA7A4E0E5095D2534F03216C1971B5A019BE3</t>
  </si>
  <si>
    <t>콘센트 설치  2P 2구 250V 15A 매입 접지. 방우형  개  전기 5-23.1   ( 호표 40 )</t>
  </si>
  <si>
    <t>호표 40</t>
  </si>
  <si>
    <t>콘센트, 2구, 15A, 250V, 방우형</t>
  </si>
  <si>
    <t>56A422535F033369E2782CE19598D7B1D81162</t>
  </si>
  <si>
    <t>51C682230A03996BB44D9CFA7A4E0956A422535F033369E2782CE19598D7B1D81162</t>
  </si>
  <si>
    <t>51C682230A03996BB44D9CFA7A4E09515EE2E379031261A2754E02106E6F0719F17F</t>
  </si>
  <si>
    <t>51C682230A03996BB44D9CFA7A4E095095D2534F03216C1971B5A019B94</t>
  </si>
  <si>
    <t>콘센트 설치  2P 2구 250V 15A 매입 접지  개  전기 5-23.1   ( 호표 41 )</t>
  </si>
  <si>
    <t>호표 41</t>
  </si>
  <si>
    <t>콘센트, 2구, 15A, 250V, 매입형, 접지</t>
  </si>
  <si>
    <t>56A422535F033369E2782CE194F044EA73FBDC</t>
  </si>
  <si>
    <t>51C682230A03996BB44D9CFA7A4E0F56A422535F033369E2782CE194F044EA73FBDC</t>
  </si>
  <si>
    <t>51C682230A03996BB44D9CFA7A4E0F515EE2E379031261A2754E02106E6F0719F17F</t>
  </si>
  <si>
    <t>51C682230A03996BB44D9CFA7A4E0F5095D2534F03216C1971B5A019BF2</t>
  </si>
  <si>
    <t>450/75OV 저독성난연가교폴리올레핀절연전선  HFIX 4㎟  m  전기 5-10   ( 호표 42 )</t>
  </si>
  <si>
    <t>호표 42</t>
  </si>
  <si>
    <t>HFIX, 4 ㎟</t>
  </si>
  <si>
    <t>56B542531E035460182CC30C3254C1535D5832</t>
  </si>
  <si>
    <t>51C682230A03266CE95E2A4E3F810756B542531E035460182CC30C3254C1535D5832</t>
  </si>
  <si>
    <t>51C682230A03266CE95E2A4E3F81075095D2534F03216C1971B5A2CE0F8</t>
  </si>
  <si>
    <t>51C682230A03266CE95E2A4E3F8107515EE2E379031261A2754E02106E6F0719F17F</t>
  </si>
  <si>
    <t>51C682230A03266CE95E2A4E3F81075095D2534F03216C1971B5A019BF2</t>
  </si>
  <si>
    <t>접지용 절연전선  F-GV 4㎟ 관로  m  전기 3-38   ( 호표 43 )</t>
  </si>
  <si>
    <t>호표 43</t>
  </si>
  <si>
    <t>접지용비닐절연전선, F-GV, 4㎟</t>
  </si>
  <si>
    <t>56B542531E035460182CC30DD99BE0E36FB843</t>
  </si>
  <si>
    <t>51C682230A03266CEB0C8615F3E7B656B542531E035460182CC30DD99BE0E36FB843</t>
  </si>
  <si>
    <t>51C682230A03266CEB0C8615F3E7B65095D2534F03216C1971B5A019BC1</t>
  </si>
  <si>
    <t>51C682230A03266CEB0C8615F3E7B6515EE2E379031261A2754E02106E6F0719F17F</t>
  </si>
  <si>
    <t>51C682230A03266CEB0C8615F3E7B65095D2534F03216C1971B5A019BF2</t>
  </si>
  <si>
    <t>경질비닐(HI-PVC)전선관  HI 36C 매입  M  전기 5-1   ( 호표 44 )</t>
  </si>
  <si>
    <t>호표 44</t>
  </si>
  <si>
    <t>경질비닐전선관, HI 36 mm</t>
  </si>
  <si>
    <t>56A422535F0321602846725BD5B0669909907E</t>
  </si>
  <si>
    <t>51C682230A03996BB67AF2B8595CAE56A422535F0321602846725BD5B0669909907E</t>
  </si>
  <si>
    <t>51C682230A03996BB67AF2B8595CAE5095D2534F03216C1971B5A019BE3</t>
  </si>
  <si>
    <t>51C682230A03996BB67AF2B8595CAE515EE2E379031261A2754E02106E6F0719F17F</t>
  </si>
  <si>
    <t>51C682230A03996BB67AF2B8595CAE5095D2534F03216C1971B5A019BC1</t>
  </si>
  <si>
    <t>분전반(MCC)  600Wx800Hx200D 옥내 벽부 STS  면     ( 호표 45 )</t>
  </si>
  <si>
    <t>호표 45</t>
  </si>
  <si>
    <t>분전반</t>
  </si>
  <si>
    <t>분전반 STS 옥내 벽부 600*800*150</t>
  </si>
  <si>
    <t>56A422535F033369E7FA256DF55202F0512621</t>
  </si>
  <si>
    <t>51C6822337035264FF2F76975F942056A422535F033369E7FA256DF55202F0512621</t>
  </si>
  <si>
    <t>NAME PLATE</t>
  </si>
  <si>
    <t>아크릴</t>
  </si>
  <si>
    <t>56D192836E0357647F78A2746273A018FFCD33</t>
  </si>
  <si>
    <t>51C6822337035264FF2F76975F942056D192836E0357647F78A2746273A018FFCD33</t>
  </si>
  <si>
    <t>DOOR HANDLE</t>
  </si>
  <si>
    <t>PUSH</t>
  </si>
  <si>
    <t>56D192836E0357647F78A2746273A018FFCD31</t>
  </si>
  <si>
    <t>51C6822337035264FF2F76975F942056D192836E0357647F78A2746273A018FFCD31</t>
  </si>
  <si>
    <t>차단기 설치</t>
  </si>
  <si>
    <t>MCCB 4P 400A</t>
  </si>
  <si>
    <t>51C6822337035264FF2F76975E8EDD</t>
  </si>
  <si>
    <t>51C6822337035264FF2F76975F942051C6822337035264FF2F76975E8EDD</t>
  </si>
  <si>
    <t>MCCB 4P 225A</t>
  </si>
  <si>
    <t>51C6822337035264FF2F76975E8ED8</t>
  </si>
  <si>
    <t>51C6822337035264FF2F76975F942051C6822337035264FF2F76975E8ED8</t>
  </si>
  <si>
    <t>MCCB 4P 100A</t>
  </si>
  <si>
    <t>51C6822337035264FF2F76975E8EDA</t>
  </si>
  <si>
    <t>51C6822337035264FF2F76975F942051C6822337035264FF2F76975E8EDA</t>
  </si>
  <si>
    <t>MCCB 4P 50A</t>
  </si>
  <si>
    <t>51C6822337035264FF2F76975E8ED9</t>
  </si>
  <si>
    <t>51C6822337035264FF2F76975F942051C6822337035264FF2F76975E8ED9</t>
  </si>
  <si>
    <t>MCCB 3P 30A</t>
  </si>
  <si>
    <t>51C6822337035264FF2F76975E8FE0</t>
  </si>
  <si>
    <t>51C6822337035264FF2F76975F942051C6822337035264FF2F76975E8FE0</t>
  </si>
  <si>
    <t>개폐기 설치</t>
  </si>
  <si>
    <t>전자접촉기 SMC-10</t>
  </si>
  <si>
    <t>51C6822337035264FF2F76975DE5A2</t>
  </si>
  <si>
    <t>51C6822337035264FF2F76975F942051C6822337035264FF2F76975DE5A2</t>
  </si>
  <si>
    <t>전압계 설치</t>
  </si>
  <si>
    <t>51C6822337035264FF2F76975DE751</t>
  </si>
  <si>
    <t>51C6822337035264FF2F76975F942051C6822337035264FF2F76975DE751</t>
  </si>
  <si>
    <t>전류계 설치</t>
  </si>
  <si>
    <t>51C6822337035264FF2F76975DE752</t>
  </si>
  <si>
    <t>51C6822337035264FF2F76975F942051C6822337035264FF2F76975DE752</t>
  </si>
  <si>
    <t>CT 설치</t>
  </si>
  <si>
    <t>51C6822337035264FF2F76975DE753</t>
  </si>
  <si>
    <t>51C6822337035264FF2F76975F942051C6822337035264FF2F76975DE753</t>
  </si>
  <si>
    <t>푸시버튼스위치</t>
  </si>
  <si>
    <t>AC 110/220V 25mm</t>
  </si>
  <si>
    <t>51C6822337035264FF2F76975DE5A1</t>
  </si>
  <si>
    <t>51C6822337035264FF2F76975F942051C6822337035264FF2F76975DE5A1</t>
  </si>
  <si>
    <t>표시등</t>
  </si>
  <si>
    <t>16Ø LED</t>
  </si>
  <si>
    <t>51C6822337035264FF2F76975DE5A7</t>
  </si>
  <si>
    <t>51C6822337035264FF2F76975F942051C6822337035264FF2F76975DE5A7</t>
  </si>
  <si>
    <t>셀렉터스위치</t>
  </si>
  <si>
    <t>1a1b</t>
  </si>
  <si>
    <t>51C6822337035264FF2F76975DE5A6</t>
  </si>
  <si>
    <t>51C6822337035264FF2F76975F942051C6822337035264FF2F76975DE5A6</t>
  </si>
  <si>
    <t>콘덴서 설치</t>
  </si>
  <si>
    <t>3P 10㎌</t>
  </si>
  <si>
    <t>51C6822337035264FF2F76975DE5A5</t>
  </si>
  <si>
    <t>51C6822337035264FF2F76975F942051C6822337035264FF2F76975DE5A5</t>
  </si>
  <si>
    <t>계전기 설치</t>
  </si>
  <si>
    <t>EOCR</t>
  </si>
  <si>
    <t>51C6822337035264FF2F76975DE754</t>
  </si>
  <si>
    <t>51C6822337035264FF2F76975F942051C6822337035264FF2F76975DE754</t>
  </si>
  <si>
    <t>이면 배선</t>
  </si>
  <si>
    <t>KIV 1.5SQ</t>
  </si>
  <si>
    <t>51C6822337035264FF2F76975DE5A0</t>
  </si>
  <si>
    <t>51C6822337035264FF2F76975F942051C6822337035264FF2F76975DE5A0</t>
  </si>
  <si>
    <t>분전반(L-1)  500Wx600Hx130D 옥내 매입 STS  면     ( 호표 46 )</t>
  </si>
  <si>
    <t>호표 46</t>
  </si>
  <si>
    <t>분전반, STS DOOR 500*600*150</t>
  </si>
  <si>
    <t>56A422535F033369E7FA256DF55202F0512620</t>
  </si>
  <si>
    <t>51C6822337035264FF2F76975F904B56A422535F033369E7FA256DF55202F0512620</t>
  </si>
  <si>
    <t>51C6822337035264FF2F76975F904B56D192836E0357647F78A2746273A018FFCD33</t>
  </si>
  <si>
    <t>51C6822337035264FF2F76975F904B56D192836E0357647F78A2746273A018FFCD31</t>
  </si>
  <si>
    <t>단자대</t>
  </si>
  <si>
    <t>NT</t>
  </si>
  <si>
    <t>56D192836E0357647F78A2746273A018FFCD32</t>
  </si>
  <si>
    <t>51C6822337035264FF2F76975F904B56D192836E0357647F78A2746273A018FFCD32</t>
  </si>
  <si>
    <t>ET</t>
  </si>
  <si>
    <t>56D192836E0357647F78A2746273A018FFCD30</t>
  </si>
  <si>
    <t>51C6822337035264FF2F76975F904B56D192836E0357647F78A2746273A018FFCD30</t>
  </si>
  <si>
    <t>51C6822337035264FF2F76975F904B51C6822337035264FF2F76975E8ED9</t>
  </si>
  <si>
    <t>ELB 2P 30A 2.5kA</t>
  </si>
  <si>
    <t>51C6822337035264FF2F76975E88B2</t>
  </si>
  <si>
    <t>51C6822337035264FF2F76975F904B51C6822337035264FF2F76975E88B2</t>
  </si>
  <si>
    <t>51C6822337035264FF2F76975F904B51C6822337035264FF2F76975DE5A0</t>
  </si>
  <si>
    <t>분전반(L-B)  600Wx800Hx150D 옥내 매입 STS  면     ( 호표 47 )</t>
  </si>
  <si>
    <t>호표 47</t>
  </si>
  <si>
    <t>51C6822337035264FF2F76975F97FC56A422535F033369E7FA256DF55202F0512620</t>
  </si>
  <si>
    <t>51C6822337035264FF2F76975F97FC56D192836E0357647F78A2746273A018FFCD33</t>
  </si>
  <si>
    <t>51C6822337035264FF2F76975F97FC56D192836E0357647F78A2746273A018FFCD31</t>
  </si>
  <si>
    <t>51C6822337035264FF2F76975F97FC56D192836E0357647F78A2746273A018FFCD32</t>
  </si>
  <si>
    <t>51C6822337035264FF2F76975F97FC56D192836E0357647F78A2746273A018FFCD30</t>
  </si>
  <si>
    <t>51C6822337035264FF2F76975F97FC51C6822337035264FF2F76975E8EDA</t>
  </si>
  <si>
    <t>51C6822337035264FF2F76975F97FC51C6822337035264FF2F76975E8ED9</t>
  </si>
  <si>
    <t>51C6822337035264FF2F76975F97FC51C6822337035264FF2F76975E88B2</t>
  </si>
  <si>
    <t>51C6822337035264FF2F76975F97FC51C6822337035264FF2F76975DE5A0</t>
  </si>
  <si>
    <t>경고테이프 설치  저압용  M  전기 4-45   ( 호표 48 )</t>
  </si>
  <si>
    <t>호표 48</t>
  </si>
  <si>
    <t>전기 4-45</t>
  </si>
  <si>
    <t>지중선용가선철물</t>
  </si>
  <si>
    <t>지중선용가선철물, 케이블표지시트, 0.23*400mm</t>
  </si>
  <si>
    <t>56A422535F03336A8CBFF34E072DEF8D908D4B</t>
  </si>
  <si>
    <t>51C682230A035260AAC40A7350FB3456A422535F03336A8CBFF34E072DEF8D908D4B</t>
  </si>
  <si>
    <t>51C682230A035260AAC40A7350FB34515EE2E379031261A2754E02106E6F0719F6FE</t>
  </si>
  <si>
    <t>51C682230A035260AAC40A7350FB34515EE2E379031261A2754E02106E6F0719F172</t>
  </si>
  <si>
    <t>굴삭기(유압식백호우)  0.7 ㎥  HR  기계화 11-3 경비   ( 호표 49 )</t>
  </si>
  <si>
    <t>569A42C37C03306D10D3FFCF3F6485AB3D2D0FF0</t>
  </si>
  <si>
    <t>굴삭기(유압식백호우)</t>
  </si>
  <si>
    <t>0.7 ㎥</t>
  </si>
  <si>
    <t>HR</t>
  </si>
  <si>
    <t>호표 49</t>
  </si>
  <si>
    <t>A</t>
  </si>
  <si>
    <t>기계화 11-3 경비</t>
  </si>
  <si>
    <t>굴삭기(무한궤도)</t>
  </si>
  <si>
    <t>천원</t>
  </si>
  <si>
    <t>569A42C37C03306D10D3FFCF3F6485AB3D2D0F</t>
  </si>
  <si>
    <t>569A42C37C03306D10D3FFCF3F6485AB3D2D0FF0569A42C37C03306D10D3FFCF3F6485AB3D2D0F</t>
  </si>
  <si>
    <t>경유</t>
  </si>
  <si>
    <t>경유, 저유황</t>
  </si>
  <si>
    <t>L</t>
  </si>
  <si>
    <t>5689B2236C03A76C3062F659C66AB47743566B</t>
  </si>
  <si>
    <t>569A42C37C03306D10D3FFCF3F6485AB3D2D0FF05689B2236C03A76C3062F659C66AB47743566B</t>
  </si>
  <si>
    <t>잡재료</t>
  </si>
  <si>
    <t>주연료비의 22%</t>
  </si>
  <si>
    <t>569A42C37C03306D10D3FFCF3F6485AB3D2D0FF05095D2534F03216C1971B5A019BC1</t>
  </si>
  <si>
    <t>건설기계운전사</t>
  </si>
  <si>
    <t>515EE2E379031261A2754E02106E6F0719F209</t>
  </si>
  <si>
    <t>569A42C37C03306D10D3FFCF3F6485AB3D2D0FF0515EE2E379031261A2754E02106E6F0719F209</t>
  </si>
  <si>
    <t>래머  80 kg  HR  기계화 11-11 경비   ( 호표 50 )</t>
  </si>
  <si>
    <t>569A42C37C03306C0D5E3D5BC99DC6CDAD8E9B08</t>
  </si>
  <si>
    <t>래머</t>
  </si>
  <si>
    <t>80 kg</t>
  </si>
  <si>
    <t>호표 50</t>
  </si>
  <si>
    <t>기계화 11-11 경비</t>
  </si>
  <si>
    <t>569A42C37C03306C0D5E3D5BC99DC6CDAD8E9B</t>
  </si>
  <si>
    <t>569A42C37C03306C0D5E3D5BC99DC6CDAD8E9B08569A42C37C03306C0D5E3D5BC99DC6CDAD8E9B</t>
  </si>
  <si>
    <t>공업용휘발유</t>
  </si>
  <si>
    <t>공업용휘발유, 무연</t>
  </si>
  <si>
    <t>5689B2236C03A76C3062F5B6372AC45061DDBF</t>
  </si>
  <si>
    <t>569A42C37C03306C0D5E3D5BC99DC6CDAD8E9B085689B2236C03A76C3062F5B6372AC45061DDBF</t>
  </si>
  <si>
    <t>주연료비의 10%</t>
  </si>
  <si>
    <t>569A42C37C03306C0D5E3D5BC99DC6CDAD8E9B085095D2534F03216C1971B5A019BC1</t>
  </si>
  <si>
    <t>일반기계운전사</t>
  </si>
  <si>
    <t>515EE2E379031261A2754E02106E6F0719F328</t>
  </si>
  <si>
    <t>569A42C37C03306C0D5E3D5BC99DC6CDAD8E9B08515EE2E379031261A2754E02106E6F0719F328</t>
  </si>
  <si>
    <t>차단기 설치  MCCB 4P 400A  개  전기 5-19   ( 호표 51 )</t>
  </si>
  <si>
    <t>호표 51</t>
  </si>
  <si>
    <t>전기 5-19</t>
  </si>
  <si>
    <t>배선용차단기</t>
  </si>
  <si>
    <t>배선용차단기, 4P600V400AF</t>
  </si>
  <si>
    <t>56A422535F033369E04B33DB742583241CD2BA</t>
  </si>
  <si>
    <t>51C6822337035264FF2F76975E8EDD56A422535F033369E04B33DB742583241CD2BA</t>
  </si>
  <si>
    <t>51C6822337035264FF2F76975E8EDD515EE2E379031261A2754E02106E6F0719F17F</t>
  </si>
  <si>
    <t>차단기 설치  MCCB 4P 225A  개  전기 5-19   ( 호표 52 )</t>
  </si>
  <si>
    <t>호표 52</t>
  </si>
  <si>
    <t>배선용차단기, 4P600V225AF</t>
  </si>
  <si>
    <t>56A422535F033369E04B33DB742583241CD2B5</t>
  </si>
  <si>
    <t>51C6822337035264FF2F76975E8ED856A422535F033369E04B33DB742583241CD2B5</t>
  </si>
  <si>
    <t>51C6822337035264FF2F76975E8ED8515EE2E379031261A2754E02106E6F0719F17F</t>
  </si>
  <si>
    <t>차단기 설치  MCCB 4P 100A  개  전기 5-19   ( 호표 53 )</t>
  </si>
  <si>
    <t>호표 53</t>
  </si>
  <si>
    <t>배선용차단기, 4P600V100AF</t>
  </si>
  <si>
    <t>56A422535F033369E04B33DB742583241CD2B4</t>
  </si>
  <si>
    <t>51C6822337035264FF2F76975E8EDA56A422535F033369E04B33DB742583241CD2B4</t>
  </si>
  <si>
    <t>51C6822337035264FF2F76975E8EDA515EE2E379031261A2754E02106E6F0719F17F</t>
  </si>
  <si>
    <t>차단기 설치  MCCB 4P 50A  개  전기 5-19   ( 호표 54 )</t>
  </si>
  <si>
    <t>호표 54</t>
  </si>
  <si>
    <t>배선용차단기, 4P600V50AF</t>
  </si>
  <si>
    <t>56A422535F033369E04B33DB742583241CD2B6</t>
  </si>
  <si>
    <t>51C6822337035264FF2F76975E8ED956A422535F033369E04B33DB742583241CD2B6</t>
  </si>
  <si>
    <t>51C6822337035264FF2F76975E8ED9515EE2E379031261A2754E02106E6F0719F17F</t>
  </si>
  <si>
    <t>차단기 설치  MCCB 3P 30A  개  전기 5-19   ( 호표 55 )</t>
  </si>
  <si>
    <t>호표 55</t>
  </si>
  <si>
    <t>개폐기 설치  전자접촉기 SMC-10  개  전기 5-19   ( 호표 56 )</t>
  </si>
  <si>
    <t>호표 56</t>
  </si>
  <si>
    <t>전자접촉기</t>
  </si>
  <si>
    <t>전자접촉기, C3(SMC-10), MGCon, 440V, 2.7kW/4kW</t>
  </si>
  <si>
    <t>56A422535F033369E31DEEA35A40FD2C6C3AB5</t>
  </si>
  <si>
    <t>51C6822337035264FF2F76975DE5A256A422535F033369E31DEEA35A40FD2C6C3AB5</t>
  </si>
  <si>
    <t>51C6822337035264FF2F76975DE5A2515EE2E379031261A2754E02106E6F0719F17F</t>
  </si>
  <si>
    <t>전압계 설치    개  전기 5-19   ( 호표 57 )</t>
  </si>
  <si>
    <t>호표 57</t>
  </si>
  <si>
    <t>배전반용지시계기</t>
  </si>
  <si>
    <t>배전반용지시계기, 전압계, VM, 각형 80*80</t>
  </si>
  <si>
    <t>56D1E2038303D062936CEC2E71F2E6D7D20633</t>
  </si>
  <si>
    <t>51C6822337035264FF2F76975DE75156D1E2038303D062936CEC2E71F2E6D7D20633</t>
  </si>
  <si>
    <t>51C6822337035264FF2F76975DE751515EE2E379031261A2754E02106E6F0719F17F</t>
  </si>
  <si>
    <t>전류계 설치    개  전기 5-19   ( 호표 58 )</t>
  </si>
  <si>
    <t>호표 58</t>
  </si>
  <si>
    <t>배전반용지시계기, 전류계, AM, 각형 80*80</t>
  </si>
  <si>
    <t>56D1E2038303D062936CEC2E71F2E6D7D20637</t>
  </si>
  <si>
    <t>51C6822337035264FF2F76975DE75256D1E2038303D062936CEC2E71F2E6D7D20637</t>
  </si>
  <si>
    <t>51C6822337035264FF2F76975DE752515EE2E379031261A2754E02106E6F0719F17F</t>
  </si>
  <si>
    <t>CT 설치  저압용  개  전기 5-19   ( 호표 59 )</t>
  </si>
  <si>
    <t>호표 59</t>
  </si>
  <si>
    <t>계기용변류기(CT)</t>
  </si>
  <si>
    <t>계기용변류기, 600V, 환형 1.0급, 15VA 50/5A ABS</t>
  </si>
  <si>
    <t>56A422535F033369E6D04451AE5F79FC3ADB00</t>
  </si>
  <si>
    <t>51C6822337035264FF2F76975DE75356A422535F033369E6D04451AE5F79FC3ADB00</t>
  </si>
  <si>
    <t>51C6822337035264FF2F76975DE753515EE2E379031261A2754E02106E6F0719F17F</t>
  </si>
  <si>
    <t>푸시버튼스위치  AC 110/220V 25mm  개  전기 5-23   ( 호표 60 )</t>
  </si>
  <si>
    <t>호표 60</t>
  </si>
  <si>
    <t>전기 5-23</t>
  </si>
  <si>
    <t>누름버튼스위치</t>
  </si>
  <si>
    <t>누름버튼스위치, PB, Φ25/30mm, 1a1b</t>
  </si>
  <si>
    <t>56A422535F033369E31E8F8084D73645580A35</t>
  </si>
  <si>
    <t>51C6822337035264FF2F76975DE5A156A422535F033369E31E8F8084D73645580A35</t>
  </si>
  <si>
    <t>51C6822337035264FF2F76975DE5A1515EE2E379031261A2754E02106E6F0719F17F</t>
  </si>
  <si>
    <t>표시등  16Ø LED  개  전기 5-23   ( 호표 61 )</t>
  </si>
  <si>
    <t>호표 61</t>
  </si>
  <si>
    <t>지시또는표시등</t>
  </si>
  <si>
    <t>표시등, PL, AC220/110V</t>
  </si>
  <si>
    <t>56A422535F033369E31CC4C1B7A9542F871706</t>
  </si>
  <si>
    <t>51C6822337035264FF2F76975DE5A756A422535F033369E31CC4C1B7A9542F871706</t>
  </si>
  <si>
    <t>51C6822337035264FF2F76975DE5A7515EE2E379031261A2754E02106E6F0719F17F</t>
  </si>
  <si>
    <t>셀렉터스위치  1a1b  개  전기 5-23   ( 호표 62 )</t>
  </si>
  <si>
    <t>호표 62</t>
  </si>
  <si>
    <t>22Ø ROTARY S/W</t>
  </si>
  <si>
    <t>56A422535F03106BED0652494563D08FA596FA</t>
  </si>
  <si>
    <t>51C6822337035264FF2F76975DE5A656A422535F03106BED0652494563D08FA596FA</t>
  </si>
  <si>
    <t>51C6822337035264FF2F76975DE5A6515EE2E379031261A2754E02106E6F0719F17F</t>
  </si>
  <si>
    <t>콘덴서 설치  3P 10㎌  개  전기 5-23   ( 호표 63 )</t>
  </si>
  <si>
    <t>호표 63</t>
  </si>
  <si>
    <t>전력용콘덴서</t>
  </si>
  <si>
    <t>진상용콘덴서, 110. 220V, 1P. 3P 10㎌</t>
  </si>
  <si>
    <t>56A422535F033369E6D277D29DB14579C98E56</t>
  </si>
  <si>
    <t>51C6822337035264FF2F76975DE5A556A422535F033369E6D277D29DB14579C98E56</t>
  </si>
  <si>
    <t>51C6822337035264FF2F76975DE5A5515EE2E379031261A2754E02106E6F0719F17F</t>
  </si>
  <si>
    <t>계전기 설치  EOCR  개  전기 5-19   ( 호표 64 )</t>
  </si>
  <si>
    <t>호표 64</t>
  </si>
  <si>
    <t>과부하계전기</t>
  </si>
  <si>
    <t>과전류계전기, E.O.C.R, AC110/220</t>
  </si>
  <si>
    <t>56A422535F033369E31DE773E514B89F78D062</t>
  </si>
  <si>
    <t>51C6822337035264FF2F76975DE75456A422535F033369E31DE773E514B89F78D062</t>
  </si>
  <si>
    <t>51C6822337035264FF2F76975DE754515EE2E379031261A2754E02106E6F0719F17F</t>
  </si>
  <si>
    <t>이면 배선  KIV 1.5SQ  m  전기 5-23   ( 호표 65 )</t>
  </si>
  <si>
    <t>호표 65</t>
  </si>
  <si>
    <t>절연전선및피복선</t>
  </si>
  <si>
    <t>전기기기용비닐절연전선, 1.5㎟</t>
  </si>
  <si>
    <t>56B542531E035460182CC30DD99BE0E36EABCB</t>
  </si>
  <si>
    <t>51C6822337035264FF2F76975DE5A056B542531E035460182CC30DD99BE0E36EABCB</t>
  </si>
  <si>
    <t>51C6822337035264FF2F76975DE5A0515EE2E379031261A2754E02106E6F0719F17F</t>
  </si>
  <si>
    <t>차단기 설치  ELB 2P 30A 2.5kA  개  전기 5-19   ( 호표 66 )</t>
  </si>
  <si>
    <t>호표 66</t>
  </si>
  <si>
    <t>누전차단기</t>
  </si>
  <si>
    <t>누전차단기 분전반형 2P30AF 2.5kA</t>
  </si>
  <si>
    <t>56A422535F033369E04B312EE0C2E86CD27BE7</t>
  </si>
  <si>
    <t>51C6822337035264FF2F76975E88B256A422535F033369E04B312EE0C2E86CD27BE7</t>
  </si>
  <si>
    <t>51C6822337035264FF2F76975E88B2515EE2E379031261A2754E02106E6F0719F17F</t>
  </si>
  <si>
    <t>중 기 단 가 목 록</t>
  </si>
  <si>
    <t>비    고</t>
  </si>
  <si>
    <t>START</t>
  </si>
  <si>
    <t>중 기 단 가 산 출 서</t>
  </si>
  <si>
    <t>산    출    내    역</t>
  </si>
  <si>
    <t>코드</t>
  </si>
  <si>
    <t>품명</t>
  </si>
  <si>
    <t>규격</t>
  </si>
  <si>
    <t>산근 1</t>
  </si>
  <si>
    <t xml:space="preserve">터파기  토사(자연상태),백호0.7M3  ㎥  품셈 11-3  ( 산근 1 ) </t>
  </si>
  <si>
    <t>C</t>
  </si>
  <si>
    <t xml:space="preserve"> 굴삭기(유압식백호우)(0.7M3/HR)   [] </t>
  </si>
  <si>
    <t>C!</t>
  </si>
  <si>
    <t>'굴삭기(유압식백호우)(0.7M3/HR)' '[00000201007000000]'</t>
  </si>
  <si>
    <t xml:space="preserve"> 품셈 11 - 3 </t>
  </si>
  <si>
    <t>'품셈 11 - 3'</t>
  </si>
  <si>
    <t xml:space="preserve"> </t>
  </si>
  <si>
    <t xml:space="preserve">a   바켓용량  =0.7   </t>
  </si>
  <si>
    <t>a  '바켓용량' =0.7</t>
  </si>
  <si>
    <t xml:space="preserve">K   바켓계수(양호1.1,보통0.90,불량0.70,파쇄암0.55) = 0.9   </t>
  </si>
  <si>
    <t>k  '바켓계수(양호1.1,보통0.90,불량0.70,파쇄암0.55)'= 0.9</t>
  </si>
  <si>
    <t xml:space="preserve">f   토량환산계수 = 1/1.3 = 0.7692 </t>
  </si>
  <si>
    <t>f  '토량환산계수'= 1/1.3 =?</t>
  </si>
  <si>
    <t xml:space="preserve">E   작업효율(양호0.85,보통0.70,불량0.55) = 0.7-0.05= 0.65 </t>
  </si>
  <si>
    <t>E  '작업효율(양호0.85,보통0.70,불량0.55)'= 0.7-0.05=?</t>
  </si>
  <si>
    <t xml:space="preserve">CM  1회 싸이클시간(135˚) =20   </t>
  </si>
  <si>
    <t>Cm '1회 싸이클시간(135˚)'=20</t>
  </si>
  <si>
    <t xml:space="preserve">Q   시간당 작업량 (M3/HR) = 3600*A*K*F*E/CM = 56.698 </t>
  </si>
  <si>
    <t>Q  '시간당 작업량 (M3/Hr)'= 3600*a*k*f*E/Cm =?</t>
  </si>
  <si>
    <t xml:space="preserve"> 재료비:  21836 / 56.698 = 385.1 </t>
  </si>
  <si>
    <t>'재료비:' ~00000201007000000.M~ / {Q} =?MA</t>
  </si>
  <si>
    <t xml:space="preserve"> 노무비:  23182 / 56.698 = 408.8 </t>
  </si>
  <si>
    <t>'노무비:' ~00000201007000000.L~ / {Q} =?LA</t>
  </si>
  <si>
    <t xml:space="preserve"> 경  비:  18961 / 56.698 = 334.4 </t>
  </si>
  <si>
    <t>'경  비:' ~00000201007000000.E~ / {Q} =?EQ</t>
  </si>
  <si>
    <t xml:space="preserve">  소  계    </t>
  </si>
  <si>
    <t>&gt;'소  계'</t>
  </si>
  <si>
    <t xml:space="preserve">  총  계</t>
  </si>
  <si>
    <t>산근 2</t>
  </si>
  <si>
    <t xml:space="preserve">되메우고다지기(기계)  백호0.7M3*래머80kg,다짐30cm  ㎥  품셈 11-3,11  ( 산근 2 ) </t>
  </si>
  <si>
    <t xml:space="preserve">k   바켓계수 = 0.9   </t>
  </si>
  <si>
    <t>k  '바켓계수'= 0.9</t>
  </si>
  <si>
    <t xml:space="preserve">f   토량환산계수 = 0.9/1.3 = 0.6923 </t>
  </si>
  <si>
    <t>f  '토량환산계수'= 0.9/1.3 =?</t>
  </si>
  <si>
    <t xml:space="preserve">E   작업효율 = 0.65   </t>
  </si>
  <si>
    <t>E  '작업효율'= 0.65</t>
  </si>
  <si>
    <t xml:space="preserve">Q   시간당 작업량 (M3/HR) = 3600*A*K*F*E/CM = 51.029 </t>
  </si>
  <si>
    <t xml:space="preserve"> 재료비:  21836 / 51.029 = 427.9 </t>
  </si>
  <si>
    <t xml:space="preserve"> 노무비:  23182 / 51.029 = 454.2 </t>
  </si>
  <si>
    <t xml:space="preserve"> 경  비:  18961 / 51.029 = 371.5 </t>
  </si>
  <si>
    <t xml:space="preserve"> 램머(80KG/HR)   [] </t>
  </si>
  <si>
    <t>'램머(80KG/HR)' '[00001630008000000]'</t>
  </si>
  <si>
    <t xml:space="preserve"> 품셈 11-11 </t>
  </si>
  <si>
    <t>'품셈 11-11'</t>
  </si>
  <si>
    <t xml:space="preserve">A   1회당 유호 다짐면적(M2)  =0.28*0.33 = 0.0924 </t>
  </si>
  <si>
    <t>A  '1회당 유호 다짐면적(M2)' =0.28*0.33 =?</t>
  </si>
  <si>
    <t xml:space="preserve">N   1시간당 타격회수(회/HR)  =36000   </t>
  </si>
  <si>
    <t>N  '1시간당 타격회수(회/HR)' =36000</t>
  </si>
  <si>
    <t xml:space="preserve">H   다짐두께(M)  =0.3   </t>
  </si>
  <si>
    <t>H  '다짐두께(M)' =0.3</t>
  </si>
  <si>
    <t xml:space="preserve">F   토량환산계수(C/L)  =0.95/1.175 = 0.8085 </t>
  </si>
  <si>
    <t>f  '토량환산계수(C/L)' =0.95/1.175 =?</t>
  </si>
  <si>
    <t xml:space="preserve">E   작업효율  =0.5   </t>
  </si>
  <si>
    <t>E  '작업효율' =0.5</t>
  </si>
  <si>
    <t xml:space="preserve">P   중복 다짐회수(회)  =57   </t>
  </si>
  <si>
    <t>P  '중복 다짐회수(회)' =57</t>
  </si>
  <si>
    <t xml:space="preserve">Q   시간당 작업량(M3/HR)  =A*N*H*F*E/P = 7.077 </t>
  </si>
  <si>
    <t>Q  '시간당 작업량(M3/HR)' =A*N*H*f*E/P =?</t>
  </si>
  <si>
    <t xml:space="preserve">   </t>
  </si>
  <si>
    <t xml:space="preserve"> 재료비:  1316 / 7.077 = 185.9 </t>
  </si>
  <si>
    <t>'재료비:' ~00001630008000000.M~ / {Q} =?MA+</t>
  </si>
  <si>
    <t xml:space="preserve"> 노무비:  16570 / 7.077 = 2341.3 </t>
  </si>
  <si>
    <t>'노무비:' ~00001630008000000.L~ / {Q} =?LA+</t>
  </si>
  <si>
    <t xml:space="preserve"> 경  비:  412 / 7.077 = 58.2 </t>
  </si>
  <si>
    <t>'경  비:' ~00001630008000000.E~ / {Q} =?EQ+</t>
  </si>
  <si>
    <t xml:space="preserve">   합  계    </t>
  </si>
  <si>
    <t>&gt;&gt;'합  계'</t>
  </si>
  <si>
    <t>단 가 대 비 표</t>
  </si>
  <si>
    <t>가격정보</t>
  </si>
  <si>
    <t>PAGE</t>
  </si>
  <si>
    <t>물가자료</t>
  </si>
  <si>
    <t>거래가격</t>
  </si>
  <si>
    <t>물가정보</t>
  </si>
  <si>
    <t>조사가격</t>
  </si>
  <si>
    <t>적용단가</t>
  </si>
  <si>
    <t>품목구분</t>
  </si>
  <si>
    <t>노임구분</t>
  </si>
  <si>
    <t>소수점처리</t>
  </si>
  <si>
    <t>자재 1</t>
  </si>
  <si>
    <t>자재 2</t>
  </si>
  <si>
    <t>자재 3</t>
  </si>
  <si>
    <t>자재 4</t>
  </si>
  <si>
    <t>자재 5</t>
  </si>
  <si>
    <t>자재 6</t>
  </si>
  <si>
    <t>자재 7</t>
  </si>
  <si>
    <t>자재 8</t>
  </si>
  <si>
    <t>자재 9</t>
  </si>
  <si>
    <t>자재 10</t>
  </si>
  <si>
    <t>자재 11</t>
  </si>
  <si>
    <t>자재 12</t>
  </si>
  <si>
    <t>자재 13</t>
  </si>
  <si>
    <t>자재 14</t>
  </si>
  <si>
    <t>자재 15</t>
  </si>
  <si>
    <t>자재 16</t>
  </si>
  <si>
    <t>자재 17</t>
  </si>
  <si>
    <t>자재 18</t>
  </si>
  <si>
    <t>자재 19</t>
  </si>
  <si>
    <t>자재 20</t>
  </si>
  <si>
    <t>자재 21</t>
  </si>
  <si>
    <t>자재 22</t>
  </si>
  <si>
    <t>자재 23</t>
  </si>
  <si>
    <t>자재 24</t>
  </si>
  <si>
    <t>자재 25</t>
  </si>
  <si>
    <t>자재 26</t>
  </si>
  <si>
    <t>자재 27</t>
  </si>
  <si>
    <t>자재 28</t>
  </si>
  <si>
    <t>자재 29</t>
  </si>
  <si>
    <t>자재 30</t>
  </si>
  <si>
    <t>자재 31</t>
  </si>
  <si>
    <t>자재 32</t>
  </si>
  <si>
    <t>자재 33</t>
  </si>
  <si>
    <t>자재 34</t>
  </si>
  <si>
    <t>자재 35</t>
  </si>
  <si>
    <t>자재 36</t>
  </si>
  <si>
    <t>자재 37</t>
  </si>
  <si>
    <t>자재 38</t>
  </si>
  <si>
    <t>자재 39</t>
  </si>
  <si>
    <t>자재 40</t>
  </si>
  <si>
    <t>자재 41</t>
  </si>
  <si>
    <t>자재 42</t>
  </si>
  <si>
    <t>자재 43</t>
  </si>
  <si>
    <t>자재 44</t>
  </si>
  <si>
    <t>자재 45</t>
  </si>
  <si>
    <t>자재 46</t>
  </si>
  <si>
    <t>자재 47</t>
  </si>
  <si>
    <t>자재 48</t>
  </si>
  <si>
    <t>자재 49</t>
  </si>
  <si>
    <t>자재 50</t>
  </si>
  <si>
    <t>자재 51</t>
  </si>
  <si>
    <t>자재 52</t>
  </si>
  <si>
    <t>자재 53</t>
  </si>
  <si>
    <t>자재 54</t>
  </si>
  <si>
    <t>자재 55</t>
  </si>
  <si>
    <t>자재 56</t>
  </si>
  <si>
    <t>자재 57</t>
  </si>
  <si>
    <t>자재 58</t>
  </si>
  <si>
    <t>자재 59</t>
  </si>
  <si>
    <t>자재 60</t>
  </si>
  <si>
    <t>자재 61</t>
  </si>
  <si>
    <t>자재 62</t>
  </si>
  <si>
    <t>자재 63</t>
  </si>
  <si>
    <t>자재 64</t>
  </si>
  <si>
    <t>자재 65</t>
  </si>
  <si>
    <t>자재 66</t>
  </si>
  <si>
    <t>자재 67</t>
  </si>
  <si>
    <t>자재 68</t>
  </si>
  <si>
    <t>자재 69</t>
  </si>
  <si>
    <t>자재 70</t>
  </si>
  <si>
    <t>자재 71</t>
  </si>
  <si>
    <t>자재 72</t>
  </si>
  <si>
    <t>자재 73</t>
  </si>
  <si>
    <t>자재 74</t>
  </si>
  <si>
    <t>자재 75</t>
  </si>
  <si>
    <t>자재 76</t>
  </si>
  <si>
    <t>자재 77</t>
  </si>
  <si>
    <t>자재 78</t>
  </si>
  <si>
    <t>1</t>
  </si>
  <si>
    <t>노임 1</t>
  </si>
  <si>
    <t>B</t>
  </si>
  <si>
    <t>노임 2</t>
  </si>
  <si>
    <t>노임 3</t>
  </si>
  <si>
    <t>노임 4</t>
  </si>
  <si>
    <t>노임 5</t>
  </si>
  <si>
    <t>노임 6</t>
  </si>
  <si>
    <t>노임 7</t>
  </si>
  <si>
    <t>노임 8</t>
  </si>
  <si>
    <t>자재 79</t>
  </si>
  <si>
    <t>공 사 원 가 계 산 서</t>
  </si>
  <si>
    <t>공사명 : 국립생태원 에코케어센터 건립공사 실시설계용역(전기)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</si>
  <si>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</si>
  <si>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</si>
  <si>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</si>
  <si>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</si>
  <si>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</si>
  <si>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</si>
  <si>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</si>
  <si>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</si>
  <si>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</si>
  <si>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</si>
  <si>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</si>
  <si>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</si>
  <si>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</si>
  <si>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</si>
  <si>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</si>
  <si>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</si>
  <si>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</si>
  <si>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</si>
  <si>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</si>
  <si>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9.6%</t>
  </si>
  <si>
    <t>BS</t>
  </si>
  <si>
    <t>C2</t>
  </si>
  <si>
    <t>기   계    경   비</t>
  </si>
  <si>
    <t>C4</t>
  </si>
  <si>
    <t>산  재  보  험  료</t>
  </si>
  <si>
    <t>노무비 * 3.8%</t>
  </si>
  <si>
    <t>C5</t>
  </si>
  <si>
    <t>고  용  보  험  료</t>
  </si>
  <si>
    <t>노무비 * 0.87%</t>
  </si>
  <si>
    <t>C6</t>
  </si>
  <si>
    <t>국민  건강  보험료</t>
  </si>
  <si>
    <t>직접노무비 * 1.7%</t>
  </si>
  <si>
    <t>C7</t>
  </si>
  <si>
    <t>국민  연금  보험료</t>
  </si>
  <si>
    <t>직접노무비 * 2.49%</t>
  </si>
  <si>
    <t>CB</t>
  </si>
  <si>
    <t>노인장기요양보험료</t>
  </si>
  <si>
    <t>건강보험료 * 6.55%</t>
  </si>
  <si>
    <t>CC</t>
  </si>
  <si>
    <t>산업안전보건관리비(2)</t>
  </si>
  <si>
    <t>(재료비+직접노무비+관급자재비)*1.85%</t>
  </si>
  <si>
    <t>CG</t>
  </si>
  <si>
    <t>기   타    경   비</t>
  </si>
  <si>
    <t>(재료비+노무비) * 5.2%</t>
  </si>
  <si>
    <t>CS</t>
  </si>
  <si>
    <t>S1</t>
  </si>
  <si>
    <t xml:space="preserve">        계</t>
  </si>
  <si>
    <t>D1</t>
  </si>
  <si>
    <t>일  반  관  리  비</t>
  </si>
  <si>
    <t>계 * 6%</t>
  </si>
  <si>
    <t>D2</t>
  </si>
  <si>
    <t>이              윤</t>
  </si>
  <si>
    <t>(노무비+경비+일반관리비) * 14.999835%</t>
  </si>
  <si>
    <t>D3</t>
  </si>
  <si>
    <t>사  급  자  재  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</si>
  <si>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</si>
  <si>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</si>
  <si>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</si>
  <si>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</si>
  <si>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</si>
  <si>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</si>
  <si>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</si>
  <si>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DJ</t>
  </si>
  <si>
    <t>관  급  자  재  비</t>
  </si>
  <si>
    <t>S2</t>
  </si>
  <si>
    <t>총   공   사    비</t>
  </si>
  <si>
    <t>이 Sheet는 수정하지 마십시요</t>
  </si>
  <si>
    <t>공사구분</t>
  </si>
  <si>
    <t>D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</si>
  <si>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</si>
  <si>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</si>
  <si>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</si>
  <si>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</si>
  <si>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</si>
  <si>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</si>
  <si>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</si>
  <si>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</si>
  <si>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</si>
  <si>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</si>
  <si>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</si>
  <si>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</si>
  <si>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</si>
  <si>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</si>
  <si>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</si>
  <si>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</si>
  <si>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</si>
  <si>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</si>
  <si>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</si>
  <si>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</si>
  <si>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</si>
  <si>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</si>
  <si>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공종구분명</t>
  </si>
  <si>
    <t>원가비목코드</t>
  </si>
  <si>
    <t>작 업 부 산 물</t>
  </si>
  <si>
    <t>운    반    비</t>
  </si>
  <si>
    <t>C1</t>
  </si>
  <si>
    <t>관 급 자 재 비</t>
  </si>
  <si>
    <t>사 급 자 재 비</t>
  </si>
  <si>
    <t>...</t>
  </si>
  <si>
    <t xml:space="preserve">금액 : </t>
    <phoneticPr fontId="4" type="noConversion"/>
  </si>
</sst>
</file>

<file path=xl/styles.xml><?xml version="1.0" encoding="utf-8"?>
<styleSheet xmlns="http://schemas.openxmlformats.org/spreadsheetml/2006/main">
  <numFmts count="5">
    <numFmt numFmtId="176" formatCode="#,###"/>
    <numFmt numFmtId="177" formatCode="#,##0.0"/>
    <numFmt numFmtId="178" formatCode="#,##0.0;\-#,##0.0;#"/>
    <numFmt numFmtId="179" formatCode="#,##0;\-#,##0;#"/>
    <numFmt numFmtId="180" formatCode="#,##0.00;\-#,##0.00;#"/>
  </numFmts>
  <fonts count="9">
    <font>
      <sz val="10"/>
      <color theme="1"/>
      <name val="굴림"/>
      <family val="2"/>
      <charset val="129"/>
    </font>
    <font>
      <b/>
      <u/>
      <sz val="16"/>
      <color theme="1"/>
      <name val="굴림"/>
      <family val="3"/>
      <charset val="129"/>
    </font>
    <font>
      <sz val="11"/>
      <color theme="1"/>
      <name val="굴림"/>
      <family val="2"/>
      <charset val="129"/>
    </font>
    <font>
      <b/>
      <sz val="10"/>
      <color theme="1"/>
      <name val="굴림"/>
      <family val="3"/>
      <charset val="129"/>
    </font>
    <font>
      <sz val="8"/>
      <name val="굴림"/>
      <family val="2"/>
      <charset val="129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quotePrefix="1" applyAlignment="1">
      <alignment vertical="center"/>
    </xf>
    <xf numFmtId="176" fontId="0" fillId="0" borderId="0" xfId="0" applyNumberFormat="1" applyAlignment="1">
      <alignment vertical="center"/>
    </xf>
    <xf numFmtId="0" fontId="5" fillId="0" borderId="1" xfId="0" quotePrefix="1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176" fontId="6" fillId="0" borderId="1" xfId="0" applyNumberFormat="1" applyFont="1" applyBorder="1" applyAlignment="1">
      <alignment vertical="center" wrapText="1"/>
    </xf>
    <xf numFmtId="0" fontId="2" fillId="0" borderId="1" xfId="0" quotePrefix="1" applyFont="1" applyBorder="1" applyAlignment="1">
      <alignment vertical="center" wrapText="1"/>
    </xf>
    <xf numFmtId="4" fontId="6" fillId="0" borderId="1" xfId="0" applyNumberFormat="1" applyFont="1" applyBorder="1" applyAlignment="1">
      <alignment vertical="center" wrapText="1"/>
    </xf>
    <xf numFmtId="177" fontId="6" fillId="0" borderId="1" xfId="0" applyNumberFormat="1" applyFont="1" applyBorder="1" applyAlignment="1">
      <alignment vertical="center" wrapText="1"/>
    </xf>
    <xf numFmtId="179" fontId="6" fillId="0" borderId="1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2" xfId="0" quotePrefix="1" applyFont="1" applyBorder="1" applyAlignment="1">
      <alignment vertical="center" wrapText="1"/>
    </xf>
    <xf numFmtId="0" fontId="6" fillId="0" borderId="3" xfId="0" quotePrefix="1" applyFont="1" applyBorder="1" applyAlignment="1">
      <alignment vertical="center" wrapText="1"/>
    </xf>
    <xf numFmtId="178" fontId="6" fillId="0" borderId="3" xfId="0" applyNumberFormat="1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179" fontId="6" fillId="0" borderId="4" xfId="0" applyNumberFormat="1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179" fontId="6" fillId="0" borderId="5" xfId="0" applyNumberFormat="1" applyFont="1" applyBorder="1" applyAlignment="1">
      <alignment vertical="center" wrapText="1"/>
    </xf>
    <xf numFmtId="180" fontId="6" fillId="0" borderId="1" xfId="0" quotePrefix="1" applyNumberFormat="1" applyFont="1" applyBorder="1" applyAlignment="1">
      <alignment vertical="center" wrapText="1"/>
    </xf>
    <xf numFmtId="180" fontId="6" fillId="0" borderId="1" xfId="0" applyNumberFormat="1" applyFont="1" applyBorder="1" applyAlignment="1">
      <alignment vertical="center" wrapText="1"/>
    </xf>
    <xf numFmtId="180" fontId="0" fillId="0" borderId="0" xfId="0" applyNumberFormat="1" applyAlignment="1">
      <alignment vertical="center"/>
    </xf>
    <xf numFmtId="0" fontId="7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6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vertical="center" wrapText="1"/>
    </xf>
    <xf numFmtId="177" fontId="6" fillId="0" borderId="1" xfId="0" applyNumberFormat="1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7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distributed" vertical="center" wrapText="1"/>
    </xf>
    <xf numFmtId="0" fontId="2" fillId="0" borderId="1" xfId="0" quotePrefix="1" applyFont="1" applyBorder="1" applyAlignment="1">
      <alignment vertical="center" wrapText="1"/>
    </xf>
    <xf numFmtId="0" fontId="2" fillId="0" borderId="1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29"/>
  <sheetViews>
    <sheetView workbookViewId="0">
      <selection sqref="A1:M1"/>
    </sheetView>
  </sheetViews>
  <sheetFormatPr defaultRowHeight="12"/>
  <cols>
    <col min="1" max="1" width="40.7109375" customWidth="1"/>
    <col min="2" max="2" width="20.7109375" customWidth="1"/>
    <col min="3" max="4" width="4.7109375" customWidth="1"/>
    <col min="5" max="12" width="13.7109375" customWidth="1"/>
    <col min="13" max="13" width="12.7109375" customWidth="1"/>
    <col min="14" max="16" width="2.7109375" hidden="1" customWidth="1"/>
    <col min="17" max="19" width="1.7109375" hidden="1" customWidth="1"/>
    <col min="20" max="20" width="18.7109375" hidden="1" customWidth="1"/>
  </cols>
  <sheetData>
    <row r="1" spans="1:20" ht="30" customHeight="1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20" ht="30" customHeight="1">
      <c r="A2" s="30" t="s">
        <v>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1:20" ht="30" customHeight="1">
      <c r="A3" s="31" t="s">
        <v>2</v>
      </c>
      <c r="B3" s="31" t="s">
        <v>3</v>
      </c>
      <c r="C3" s="31" t="s">
        <v>4</v>
      </c>
      <c r="D3" s="31" t="s">
        <v>5</v>
      </c>
      <c r="E3" s="31" t="s">
        <v>6</v>
      </c>
      <c r="F3" s="31"/>
      <c r="G3" s="31" t="s">
        <v>9</v>
      </c>
      <c r="H3" s="31"/>
      <c r="I3" s="31" t="s">
        <v>10</v>
      </c>
      <c r="J3" s="31"/>
      <c r="K3" s="31" t="s">
        <v>11</v>
      </c>
      <c r="L3" s="31"/>
      <c r="M3" s="31" t="s">
        <v>12</v>
      </c>
      <c r="N3" s="33" t="s">
        <v>13</v>
      </c>
      <c r="O3" s="33" t="s">
        <v>14</v>
      </c>
      <c r="P3" s="33" t="s">
        <v>15</v>
      </c>
      <c r="Q3" s="33" t="s">
        <v>16</v>
      </c>
      <c r="R3" s="33" t="s">
        <v>17</v>
      </c>
      <c r="S3" s="33" t="s">
        <v>18</v>
      </c>
      <c r="T3" s="33" t="s">
        <v>19</v>
      </c>
    </row>
    <row r="4" spans="1:20" ht="30" customHeight="1">
      <c r="A4" s="32"/>
      <c r="B4" s="32"/>
      <c r="C4" s="32"/>
      <c r="D4" s="32"/>
      <c r="E4" s="7" t="s">
        <v>7</v>
      </c>
      <c r="F4" s="7" t="s">
        <v>8</v>
      </c>
      <c r="G4" s="7" t="s">
        <v>7</v>
      </c>
      <c r="H4" s="7" t="s">
        <v>8</v>
      </c>
      <c r="I4" s="7" t="s">
        <v>7</v>
      </c>
      <c r="J4" s="7" t="s">
        <v>8</v>
      </c>
      <c r="K4" s="7" t="s">
        <v>7</v>
      </c>
      <c r="L4" s="7" t="s">
        <v>8</v>
      </c>
      <c r="M4" s="32"/>
      <c r="N4" s="33"/>
      <c r="O4" s="33"/>
      <c r="P4" s="33"/>
      <c r="Q4" s="33"/>
      <c r="R4" s="33"/>
      <c r="S4" s="33"/>
      <c r="T4" s="33"/>
    </row>
    <row r="5" spans="1:20" ht="30" customHeight="1">
      <c r="A5" s="8" t="s">
        <v>51</v>
      </c>
      <c r="B5" s="8" t="s">
        <v>52</v>
      </c>
      <c r="C5" s="8" t="s">
        <v>52</v>
      </c>
      <c r="D5" s="9">
        <v>1</v>
      </c>
      <c r="E5" s="10">
        <f>F6+F7+F8+F9+F10+F11</f>
        <v>0</v>
      </c>
      <c r="F5" s="10">
        <f t="shared" ref="F5:F13" si="0">E5*D5</f>
        <v>0</v>
      </c>
      <c r="G5" s="10">
        <f>H6+H7+H8+H9+H10+H11</f>
        <v>0</v>
      </c>
      <c r="H5" s="10">
        <f t="shared" ref="H5:H13" si="1">G5*D5</f>
        <v>0</v>
      </c>
      <c r="I5" s="10">
        <f>J6+J7+J8+J9+J10+J11</f>
        <v>0</v>
      </c>
      <c r="J5" s="10">
        <f t="shared" ref="J5:J13" si="2">I5*D5</f>
        <v>0</v>
      </c>
      <c r="K5" s="10">
        <f t="shared" ref="K5:K13" si="3">E5+G5+I5</f>
        <v>0</v>
      </c>
      <c r="L5" s="10">
        <f t="shared" ref="L5:L13" si="4">F5+H5+J5</f>
        <v>0</v>
      </c>
      <c r="M5" s="8" t="s">
        <v>52</v>
      </c>
      <c r="N5" s="5" t="s">
        <v>53</v>
      </c>
      <c r="O5" s="5" t="s">
        <v>52</v>
      </c>
      <c r="P5" s="5" t="s">
        <v>52</v>
      </c>
      <c r="Q5" s="5" t="s">
        <v>52</v>
      </c>
      <c r="R5" s="1">
        <v>1</v>
      </c>
      <c r="S5" s="5" t="s">
        <v>52</v>
      </c>
      <c r="T5" s="6"/>
    </row>
    <row r="6" spans="1:20" ht="30" customHeight="1">
      <c r="A6" s="8" t="s">
        <v>54</v>
      </c>
      <c r="B6" s="8" t="s">
        <v>52</v>
      </c>
      <c r="C6" s="8" t="s">
        <v>52</v>
      </c>
      <c r="D6" s="9">
        <v>1</v>
      </c>
      <c r="E6" s="10">
        <f>공종별내역서!F29</f>
        <v>0</v>
      </c>
      <c r="F6" s="10">
        <f t="shared" si="0"/>
        <v>0</v>
      </c>
      <c r="G6" s="10">
        <f>공종별내역서!H29</f>
        <v>0</v>
      </c>
      <c r="H6" s="10">
        <f t="shared" si="1"/>
        <v>0</v>
      </c>
      <c r="I6" s="10">
        <f>공종별내역서!J29</f>
        <v>0</v>
      </c>
      <c r="J6" s="10">
        <f t="shared" si="2"/>
        <v>0</v>
      </c>
      <c r="K6" s="10">
        <f t="shared" si="3"/>
        <v>0</v>
      </c>
      <c r="L6" s="10">
        <f t="shared" si="4"/>
        <v>0</v>
      </c>
      <c r="M6" s="8" t="s">
        <v>52</v>
      </c>
      <c r="N6" s="5" t="s">
        <v>55</v>
      </c>
      <c r="O6" s="5" t="s">
        <v>52</v>
      </c>
      <c r="P6" s="5" t="s">
        <v>53</v>
      </c>
      <c r="Q6" s="5" t="s">
        <v>52</v>
      </c>
      <c r="R6" s="1">
        <v>2</v>
      </c>
      <c r="S6" s="5" t="s">
        <v>52</v>
      </c>
      <c r="T6" s="6"/>
    </row>
    <row r="7" spans="1:20" ht="30" customHeight="1">
      <c r="A7" s="8" t="s">
        <v>120</v>
      </c>
      <c r="B7" s="8" t="s">
        <v>52</v>
      </c>
      <c r="C7" s="8" t="s">
        <v>52</v>
      </c>
      <c r="D7" s="9">
        <v>1</v>
      </c>
      <c r="E7" s="10">
        <f>공종별내역서!F55</f>
        <v>0</v>
      </c>
      <c r="F7" s="10">
        <f t="shared" si="0"/>
        <v>0</v>
      </c>
      <c r="G7" s="10">
        <f>공종별내역서!H55</f>
        <v>0</v>
      </c>
      <c r="H7" s="10">
        <f t="shared" si="1"/>
        <v>0</v>
      </c>
      <c r="I7" s="10">
        <f>공종별내역서!J55</f>
        <v>0</v>
      </c>
      <c r="J7" s="10">
        <f t="shared" si="2"/>
        <v>0</v>
      </c>
      <c r="K7" s="10">
        <f t="shared" si="3"/>
        <v>0</v>
      </c>
      <c r="L7" s="10">
        <f t="shared" si="4"/>
        <v>0</v>
      </c>
      <c r="M7" s="8" t="s">
        <v>52</v>
      </c>
      <c r="N7" s="5" t="s">
        <v>121</v>
      </c>
      <c r="O7" s="5" t="s">
        <v>52</v>
      </c>
      <c r="P7" s="5" t="s">
        <v>53</v>
      </c>
      <c r="Q7" s="5" t="s">
        <v>52</v>
      </c>
      <c r="R7" s="1">
        <v>2</v>
      </c>
      <c r="S7" s="5" t="s">
        <v>52</v>
      </c>
      <c r="T7" s="6"/>
    </row>
    <row r="8" spans="1:20" ht="30" customHeight="1">
      <c r="A8" s="8" t="s">
        <v>143</v>
      </c>
      <c r="B8" s="8" t="s">
        <v>52</v>
      </c>
      <c r="C8" s="8" t="s">
        <v>52</v>
      </c>
      <c r="D8" s="9">
        <v>1</v>
      </c>
      <c r="E8" s="10">
        <f>공종별내역서!F81</f>
        <v>0</v>
      </c>
      <c r="F8" s="10">
        <f t="shared" si="0"/>
        <v>0</v>
      </c>
      <c r="G8" s="10">
        <f>공종별내역서!H81</f>
        <v>0</v>
      </c>
      <c r="H8" s="10">
        <f t="shared" si="1"/>
        <v>0</v>
      </c>
      <c r="I8" s="10">
        <f>공종별내역서!J81</f>
        <v>0</v>
      </c>
      <c r="J8" s="10">
        <f t="shared" si="2"/>
        <v>0</v>
      </c>
      <c r="K8" s="10">
        <f t="shared" si="3"/>
        <v>0</v>
      </c>
      <c r="L8" s="10">
        <f t="shared" si="4"/>
        <v>0</v>
      </c>
      <c r="M8" s="8" t="s">
        <v>52</v>
      </c>
      <c r="N8" s="5" t="s">
        <v>144</v>
      </c>
      <c r="O8" s="5" t="s">
        <v>52</v>
      </c>
      <c r="P8" s="5" t="s">
        <v>53</v>
      </c>
      <c r="Q8" s="5" t="s">
        <v>52</v>
      </c>
      <c r="R8" s="1">
        <v>2</v>
      </c>
      <c r="S8" s="5" t="s">
        <v>52</v>
      </c>
      <c r="T8" s="6"/>
    </row>
    <row r="9" spans="1:20" ht="30" customHeight="1">
      <c r="A9" s="8" t="s">
        <v>208</v>
      </c>
      <c r="B9" s="8" t="s">
        <v>52</v>
      </c>
      <c r="C9" s="8" t="s">
        <v>52</v>
      </c>
      <c r="D9" s="9">
        <v>1</v>
      </c>
      <c r="E9" s="10">
        <f>공종별내역서!F107</f>
        <v>0</v>
      </c>
      <c r="F9" s="10">
        <f t="shared" si="0"/>
        <v>0</v>
      </c>
      <c r="G9" s="10">
        <f>공종별내역서!H107</f>
        <v>0</v>
      </c>
      <c r="H9" s="10">
        <f t="shared" si="1"/>
        <v>0</v>
      </c>
      <c r="I9" s="10">
        <f>공종별내역서!J107</f>
        <v>0</v>
      </c>
      <c r="J9" s="10">
        <f t="shared" si="2"/>
        <v>0</v>
      </c>
      <c r="K9" s="10">
        <f t="shared" si="3"/>
        <v>0</v>
      </c>
      <c r="L9" s="10">
        <f t="shared" si="4"/>
        <v>0</v>
      </c>
      <c r="M9" s="8" t="s">
        <v>52</v>
      </c>
      <c r="N9" s="5" t="s">
        <v>209</v>
      </c>
      <c r="O9" s="5" t="s">
        <v>52</v>
      </c>
      <c r="P9" s="5" t="s">
        <v>53</v>
      </c>
      <c r="Q9" s="5" t="s">
        <v>52</v>
      </c>
      <c r="R9" s="1">
        <v>2</v>
      </c>
      <c r="S9" s="5" t="s">
        <v>52</v>
      </c>
      <c r="T9" s="6"/>
    </row>
    <row r="10" spans="1:20" ht="30" customHeight="1">
      <c r="A10" s="8" t="s">
        <v>226</v>
      </c>
      <c r="B10" s="8" t="s">
        <v>52</v>
      </c>
      <c r="C10" s="8" t="s">
        <v>52</v>
      </c>
      <c r="D10" s="9">
        <v>1</v>
      </c>
      <c r="E10" s="10">
        <f>공종별내역서!F133</f>
        <v>0</v>
      </c>
      <c r="F10" s="10">
        <f t="shared" si="0"/>
        <v>0</v>
      </c>
      <c r="G10" s="10">
        <f>공종별내역서!H133</f>
        <v>0</v>
      </c>
      <c r="H10" s="10">
        <f t="shared" si="1"/>
        <v>0</v>
      </c>
      <c r="I10" s="10">
        <f>공종별내역서!J133</f>
        <v>0</v>
      </c>
      <c r="J10" s="10">
        <f t="shared" si="2"/>
        <v>0</v>
      </c>
      <c r="K10" s="10">
        <f t="shared" si="3"/>
        <v>0</v>
      </c>
      <c r="L10" s="10">
        <f t="shared" si="4"/>
        <v>0</v>
      </c>
      <c r="M10" s="8" t="s">
        <v>52</v>
      </c>
      <c r="N10" s="5" t="s">
        <v>227</v>
      </c>
      <c r="O10" s="5" t="s">
        <v>52</v>
      </c>
      <c r="P10" s="5" t="s">
        <v>53</v>
      </c>
      <c r="Q10" s="5" t="s">
        <v>52</v>
      </c>
      <c r="R10" s="1">
        <v>2</v>
      </c>
      <c r="S10" s="5" t="s">
        <v>52</v>
      </c>
      <c r="T10" s="6"/>
    </row>
    <row r="11" spans="1:20" ht="30" customHeight="1">
      <c r="A11" s="8" t="s">
        <v>243</v>
      </c>
      <c r="B11" s="8" t="s">
        <v>52</v>
      </c>
      <c r="C11" s="8" t="s">
        <v>52</v>
      </c>
      <c r="D11" s="9">
        <v>1</v>
      </c>
      <c r="E11" s="10">
        <f>공종별내역서!F159</f>
        <v>0</v>
      </c>
      <c r="F11" s="10">
        <f t="shared" si="0"/>
        <v>0</v>
      </c>
      <c r="G11" s="10">
        <f>공종별내역서!H159</f>
        <v>0</v>
      </c>
      <c r="H11" s="10">
        <f t="shared" si="1"/>
        <v>0</v>
      </c>
      <c r="I11" s="10">
        <f>공종별내역서!J159</f>
        <v>0</v>
      </c>
      <c r="J11" s="10">
        <f t="shared" si="2"/>
        <v>0</v>
      </c>
      <c r="K11" s="10">
        <f t="shared" si="3"/>
        <v>0</v>
      </c>
      <c r="L11" s="10">
        <f t="shared" si="4"/>
        <v>0</v>
      </c>
      <c r="M11" s="8" t="s">
        <v>52</v>
      </c>
      <c r="N11" s="5" t="s">
        <v>244</v>
      </c>
      <c r="O11" s="5" t="s">
        <v>52</v>
      </c>
      <c r="P11" s="5" t="s">
        <v>53</v>
      </c>
      <c r="Q11" s="5" t="s">
        <v>52</v>
      </c>
      <c r="R11" s="1">
        <v>2</v>
      </c>
      <c r="S11" s="5" t="s">
        <v>52</v>
      </c>
      <c r="T11" s="6"/>
    </row>
    <row r="12" spans="1:20" ht="30" customHeight="1">
      <c r="A12" s="8" t="s">
        <v>248</v>
      </c>
      <c r="B12" s="8" t="s">
        <v>52</v>
      </c>
      <c r="C12" s="8" t="s">
        <v>52</v>
      </c>
      <c r="D12" s="9">
        <v>1</v>
      </c>
      <c r="E12" s="10">
        <f>공종별내역서!F185</f>
        <v>0</v>
      </c>
      <c r="F12" s="10">
        <f t="shared" si="0"/>
        <v>0</v>
      </c>
      <c r="G12" s="10">
        <f>공종별내역서!H185</f>
        <v>0</v>
      </c>
      <c r="H12" s="10">
        <f t="shared" si="1"/>
        <v>0</v>
      </c>
      <c r="I12" s="10">
        <f>공종별내역서!J185</f>
        <v>0</v>
      </c>
      <c r="J12" s="10">
        <f t="shared" si="2"/>
        <v>0</v>
      </c>
      <c r="K12" s="10">
        <f t="shared" si="3"/>
        <v>0</v>
      </c>
      <c r="L12" s="10">
        <f t="shared" si="4"/>
        <v>0</v>
      </c>
      <c r="M12" s="8" t="s">
        <v>52</v>
      </c>
      <c r="N12" s="5" t="s">
        <v>249</v>
      </c>
      <c r="O12" s="5" t="s">
        <v>52</v>
      </c>
      <c r="P12" s="5" t="s">
        <v>52</v>
      </c>
      <c r="Q12" s="5" t="s">
        <v>250</v>
      </c>
      <c r="R12" s="1">
        <v>2</v>
      </c>
      <c r="S12" s="5" t="s">
        <v>52</v>
      </c>
      <c r="T12" s="6">
        <f>L12*1</f>
        <v>0</v>
      </c>
    </row>
    <row r="13" spans="1:20" ht="30" customHeight="1">
      <c r="A13" s="8" t="s">
        <v>264</v>
      </c>
      <c r="B13" s="8" t="s">
        <v>52</v>
      </c>
      <c r="C13" s="8" t="s">
        <v>52</v>
      </c>
      <c r="D13" s="9">
        <v>1</v>
      </c>
      <c r="E13" s="10">
        <f>공종별내역서!F211</f>
        <v>0</v>
      </c>
      <c r="F13" s="10">
        <f t="shared" si="0"/>
        <v>0</v>
      </c>
      <c r="G13" s="10">
        <f>공종별내역서!H211</f>
        <v>0</v>
      </c>
      <c r="H13" s="10">
        <f t="shared" si="1"/>
        <v>0</v>
      </c>
      <c r="I13" s="10">
        <f>공종별내역서!J211</f>
        <v>0</v>
      </c>
      <c r="J13" s="10">
        <f t="shared" si="2"/>
        <v>0</v>
      </c>
      <c r="K13" s="10">
        <f t="shared" si="3"/>
        <v>0</v>
      </c>
      <c r="L13" s="10">
        <f t="shared" si="4"/>
        <v>0</v>
      </c>
      <c r="M13" s="8" t="s">
        <v>52</v>
      </c>
      <c r="N13" s="5" t="s">
        <v>265</v>
      </c>
      <c r="O13" s="5" t="s">
        <v>52</v>
      </c>
      <c r="P13" s="5" t="s">
        <v>52</v>
      </c>
      <c r="Q13" s="5" t="s">
        <v>266</v>
      </c>
      <c r="R13" s="1">
        <v>2</v>
      </c>
      <c r="S13" s="5" t="s">
        <v>52</v>
      </c>
      <c r="T13" s="6">
        <f>L13*1</f>
        <v>0</v>
      </c>
    </row>
    <row r="14" spans="1:20" ht="30" customHeight="1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T14" s="4"/>
    </row>
    <row r="15" spans="1:20" ht="30" customHeight="1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T15" s="4"/>
    </row>
    <row r="16" spans="1:20" ht="30" customHeight="1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T16" s="4"/>
    </row>
    <row r="17" spans="1:20" ht="30" customHeight="1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T17" s="4"/>
    </row>
    <row r="18" spans="1:20" ht="30" customHeight="1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T18" s="4"/>
    </row>
    <row r="19" spans="1:20" ht="30" customHeight="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T19" s="4"/>
    </row>
    <row r="20" spans="1:20" ht="30" customHeigh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T20" s="4"/>
    </row>
    <row r="21" spans="1:20" ht="30" customHeight="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T21" s="4"/>
    </row>
    <row r="22" spans="1:20" ht="30" customHeigh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T22" s="4"/>
    </row>
    <row r="23" spans="1:20" ht="30" customHeigh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T23" s="4"/>
    </row>
    <row r="24" spans="1:20" ht="30" customHeigh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T24" s="4"/>
    </row>
    <row r="25" spans="1:20" ht="30" customHeigh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T25" s="4"/>
    </row>
    <row r="26" spans="1:20" ht="30" customHeigh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T26" s="4"/>
    </row>
    <row r="27" spans="1:20" ht="30" customHeight="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T27" s="4"/>
    </row>
    <row r="28" spans="1:20" ht="30" customHeight="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T28" s="4"/>
    </row>
    <row r="29" spans="1:20" ht="30" customHeight="1">
      <c r="A29" s="9" t="s">
        <v>118</v>
      </c>
      <c r="B29" s="9"/>
      <c r="C29" s="9"/>
      <c r="D29" s="9"/>
      <c r="E29" s="9"/>
      <c r="F29" s="10">
        <f>F5</f>
        <v>0</v>
      </c>
      <c r="G29" s="9"/>
      <c r="H29" s="10">
        <f>H5</f>
        <v>0</v>
      </c>
      <c r="I29" s="9"/>
      <c r="J29" s="10">
        <f>J5</f>
        <v>0</v>
      </c>
      <c r="K29" s="9"/>
      <c r="L29" s="10">
        <f>L5</f>
        <v>0</v>
      </c>
      <c r="M29" s="9"/>
      <c r="T29" s="4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4" type="noConversion"/>
  <pageMargins left="0.78740157480314954" right="0" top="0.39370078740157477" bottom="0.39370078740157477" header="0" footer="0"/>
  <pageSetup paperSize="9" scale="69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V211"/>
  <sheetViews>
    <sheetView tabSelected="1" workbookViewId="0">
      <selection sqref="A1:M1"/>
    </sheetView>
  </sheetViews>
  <sheetFormatPr defaultRowHeight="12"/>
  <cols>
    <col min="1" max="2" width="30.7109375" customWidth="1"/>
    <col min="3" max="3" width="4.7109375" customWidth="1"/>
    <col min="4" max="4" width="8.7109375" customWidth="1"/>
    <col min="5" max="12" width="13.7109375" customWidth="1"/>
    <col min="13" max="13" width="12.7109375" customWidth="1"/>
    <col min="14" max="43" width="2.7109375" hidden="1" customWidth="1"/>
    <col min="44" max="44" width="10.7109375" hidden="1" customWidth="1"/>
    <col min="45" max="46" width="1.7109375" hidden="1" customWidth="1"/>
    <col min="47" max="47" width="24.7109375" hidden="1" customWidth="1"/>
    <col min="48" max="48" width="10.7109375" hidden="1" customWidth="1"/>
  </cols>
  <sheetData>
    <row r="1" spans="1:48" ht="30" customHeight="1">
      <c r="A1" s="30" t="s">
        <v>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48" ht="30" customHeight="1">
      <c r="A2" s="31" t="s">
        <v>2</v>
      </c>
      <c r="B2" s="31" t="s">
        <v>3</v>
      </c>
      <c r="C2" s="31" t="s">
        <v>4</v>
      </c>
      <c r="D2" s="31" t="s">
        <v>5</v>
      </c>
      <c r="E2" s="31" t="s">
        <v>6</v>
      </c>
      <c r="F2" s="31"/>
      <c r="G2" s="31" t="s">
        <v>9</v>
      </c>
      <c r="H2" s="31"/>
      <c r="I2" s="31" t="s">
        <v>10</v>
      </c>
      <c r="J2" s="31"/>
      <c r="K2" s="31" t="s">
        <v>11</v>
      </c>
      <c r="L2" s="31"/>
      <c r="M2" s="31" t="s">
        <v>12</v>
      </c>
      <c r="N2" s="33" t="s">
        <v>20</v>
      </c>
      <c r="O2" s="33" t="s">
        <v>14</v>
      </c>
      <c r="P2" s="33" t="s">
        <v>21</v>
      </c>
      <c r="Q2" s="33" t="s">
        <v>13</v>
      </c>
      <c r="R2" s="33" t="s">
        <v>22</v>
      </c>
      <c r="S2" s="33" t="s">
        <v>23</v>
      </c>
      <c r="T2" s="33" t="s">
        <v>24</v>
      </c>
      <c r="U2" s="33" t="s">
        <v>25</v>
      </c>
      <c r="V2" s="33" t="s">
        <v>26</v>
      </c>
      <c r="W2" s="33" t="s">
        <v>27</v>
      </c>
      <c r="X2" s="33" t="s">
        <v>28</v>
      </c>
      <c r="Y2" s="33" t="s">
        <v>29</v>
      </c>
      <c r="Z2" s="33" t="s">
        <v>30</v>
      </c>
      <c r="AA2" s="33" t="s">
        <v>31</v>
      </c>
      <c r="AB2" s="33" t="s">
        <v>32</v>
      </c>
      <c r="AC2" s="33" t="s">
        <v>33</v>
      </c>
      <c r="AD2" s="33" t="s">
        <v>34</v>
      </c>
      <c r="AE2" s="33" t="s">
        <v>35</v>
      </c>
      <c r="AF2" s="33" t="s">
        <v>36</v>
      </c>
      <c r="AG2" s="33" t="s">
        <v>37</v>
      </c>
      <c r="AH2" s="33" t="s">
        <v>38</v>
      </c>
      <c r="AI2" s="33" t="s">
        <v>39</v>
      </c>
      <c r="AJ2" s="33" t="s">
        <v>40</v>
      </c>
      <c r="AK2" s="33" t="s">
        <v>41</v>
      </c>
      <c r="AL2" s="33" t="s">
        <v>42</v>
      </c>
      <c r="AM2" s="33" t="s">
        <v>43</v>
      </c>
      <c r="AN2" s="33" t="s">
        <v>44</v>
      </c>
      <c r="AO2" s="33" t="s">
        <v>45</v>
      </c>
      <c r="AP2" s="33" t="s">
        <v>46</v>
      </c>
      <c r="AQ2" s="33" t="s">
        <v>47</v>
      </c>
      <c r="AR2" s="33" t="s">
        <v>48</v>
      </c>
      <c r="AS2" s="33" t="s">
        <v>16</v>
      </c>
      <c r="AT2" s="33" t="s">
        <v>17</v>
      </c>
      <c r="AU2" s="33" t="s">
        <v>49</v>
      </c>
      <c r="AV2" s="33" t="s">
        <v>50</v>
      </c>
    </row>
    <row r="3" spans="1:48" ht="30" customHeight="1">
      <c r="A3" s="31"/>
      <c r="B3" s="31"/>
      <c r="C3" s="31"/>
      <c r="D3" s="31"/>
      <c r="E3" s="3" t="s">
        <v>7</v>
      </c>
      <c r="F3" s="3" t="s">
        <v>8</v>
      </c>
      <c r="G3" s="3" t="s">
        <v>7</v>
      </c>
      <c r="H3" s="3" t="s">
        <v>8</v>
      </c>
      <c r="I3" s="3" t="s">
        <v>7</v>
      </c>
      <c r="J3" s="3" t="s">
        <v>8</v>
      </c>
      <c r="K3" s="3" t="s">
        <v>7</v>
      </c>
      <c r="L3" s="3" t="s">
        <v>8</v>
      </c>
      <c r="M3" s="31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</row>
    <row r="4" spans="1:48" ht="30" customHeight="1">
      <c r="A4" s="8" t="s">
        <v>54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1"/>
      <c r="O4" s="1"/>
      <c r="P4" s="1"/>
      <c r="Q4" s="5" t="s">
        <v>55</v>
      </c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</row>
    <row r="5" spans="1:48" ht="30" customHeight="1">
      <c r="A5" s="8" t="s">
        <v>56</v>
      </c>
      <c r="B5" s="8" t="s">
        <v>57</v>
      </c>
      <c r="C5" s="8" t="s">
        <v>58</v>
      </c>
      <c r="D5" s="9">
        <v>1</v>
      </c>
      <c r="E5" s="10">
        <f>TRUNC(일위대가목록!E4,0)</f>
        <v>0</v>
      </c>
      <c r="F5" s="10">
        <f t="shared" ref="F5:F19" si="0">TRUNC(E5*D5, 0)</f>
        <v>0</v>
      </c>
      <c r="G5" s="10">
        <f>TRUNC(일위대가목록!F4,0)</f>
        <v>0</v>
      </c>
      <c r="H5" s="10">
        <f t="shared" ref="H5:H19" si="1">TRUNC(G5*D5, 0)</f>
        <v>0</v>
      </c>
      <c r="I5" s="10">
        <f>TRUNC(일위대가목록!G4,0)</f>
        <v>0</v>
      </c>
      <c r="J5" s="10">
        <f t="shared" ref="J5:J19" si="2">TRUNC(I5*D5, 0)</f>
        <v>0</v>
      </c>
      <c r="K5" s="10">
        <f t="shared" ref="K5:K19" si="3">TRUNC(E5+G5+I5, 0)</f>
        <v>0</v>
      </c>
      <c r="L5" s="10">
        <f t="shared" ref="L5:L19" si="4">TRUNC(F5+H5+J5, 0)</f>
        <v>0</v>
      </c>
      <c r="M5" s="8" t="s">
        <v>52</v>
      </c>
      <c r="N5" s="5" t="s">
        <v>59</v>
      </c>
      <c r="O5" s="5" t="s">
        <v>52</v>
      </c>
      <c r="P5" s="5" t="s">
        <v>52</v>
      </c>
      <c r="Q5" s="5" t="s">
        <v>55</v>
      </c>
      <c r="R5" s="5" t="s">
        <v>60</v>
      </c>
      <c r="S5" s="5" t="s">
        <v>61</v>
      </c>
      <c r="T5" s="5" t="s">
        <v>61</v>
      </c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5" t="s">
        <v>52</v>
      </c>
      <c r="AS5" s="5" t="s">
        <v>52</v>
      </c>
      <c r="AT5" s="1"/>
      <c r="AU5" s="5" t="s">
        <v>62</v>
      </c>
      <c r="AV5" s="1">
        <v>2369</v>
      </c>
    </row>
    <row r="6" spans="1:48" ht="30" customHeight="1">
      <c r="A6" s="8" t="s">
        <v>56</v>
      </c>
      <c r="B6" s="8" t="s">
        <v>63</v>
      </c>
      <c r="C6" s="8" t="s">
        <v>58</v>
      </c>
      <c r="D6" s="9">
        <v>1</v>
      </c>
      <c r="E6" s="10">
        <f>TRUNC(일위대가목록!E5,0)</f>
        <v>0</v>
      </c>
      <c r="F6" s="10">
        <f t="shared" si="0"/>
        <v>0</v>
      </c>
      <c r="G6" s="10">
        <f>TRUNC(일위대가목록!F5,0)</f>
        <v>0</v>
      </c>
      <c r="H6" s="10">
        <f t="shared" si="1"/>
        <v>0</v>
      </c>
      <c r="I6" s="10">
        <f>TRUNC(일위대가목록!G5,0)</f>
        <v>0</v>
      </c>
      <c r="J6" s="10">
        <f t="shared" si="2"/>
        <v>0</v>
      </c>
      <c r="K6" s="10">
        <f t="shared" si="3"/>
        <v>0</v>
      </c>
      <c r="L6" s="10">
        <f t="shared" si="4"/>
        <v>0</v>
      </c>
      <c r="M6" s="8" t="s">
        <v>52</v>
      </c>
      <c r="N6" s="5" t="s">
        <v>64</v>
      </c>
      <c r="O6" s="5" t="s">
        <v>52</v>
      </c>
      <c r="P6" s="5" t="s">
        <v>52</v>
      </c>
      <c r="Q6" s="5" t="s">
        <v>55</v>
      </c>
      <c r="R6" s="5" t="s">
        <v>60</v>
      </c>
      <c r="S6" s="5" t="s">
        <v>61</v>
      </c>
      <c r="T6" s="5" t="s">
        <v>61</v>
      </c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5" t="s">
        <v>52</v>
      </c>
      <c r="AS6" s="5" t="s">
        <v>52</v>
      </c>
      <c r="AT6" s="1"/>
      <c r="AU6" s="5" t="s">
        <v>65</v>
      </c>
      <c r="AV6" s="1">
        <v>2367</v>
      </c>
    </row>
    <row r="7" spans="1:48" ht="30" customHeight="1">
      <c r="A7" s="8" t="s">
        <v>56</v>
      </c>
      <c r="B7" s="8" t="s">
        <v>66</v>
      </c>
      <c r="C7" s="8" t="s">
        <v>58</v>
      </c>
      <c r="D7" s="9">
        <v>1</v>
      </c>
      <c r="E7" s="10">
        <f>TRUNC(일위대가목록!E6,0)</f>
        <v>0</v>
      </c>
      <c r="F7" s="10">
        <f t="shared" si="0"/>
        <v>0</v>
      </c>
      <c r="G7" s="10">
        <f>TRUNC(일위대가목록!F6,0)</f>
        <v>0</v>
      </c>
      <c r="H7" s="10">
        <f t="shared" si="1"/>
        <v>0</v>
      </c>
      <c r="I7" s="10">
        <f>TRUNC(일위대가목록!G6,0)</f>
        <v>0</v>
      </c>
      <c r="J7" s="10">
        <f t="shared" si="2"/>
        <v>0</v>
      </c>
      <c r="K7" s="10">
        <f t="shared" si="3"/>
        <v>0</v>
      </c>
      <c r="L7" s="10">
        <f t="shared" si="4"/>
        <v>0</v>
      </c>
      <c r="M7" s="8" t="s">
        <v>52</v>
      </c>
      <c r="N7" s="5" t="s">
        <v>67</v>
      </c>
      <c r="O7" s="5" t="s">
        <v>52</v>
      </c>
      <c r="P7" s="5" t="s">
        <v>52</v>
      </c>
      <c r="Q7" s="5" t="s">
        <v>55</v>
      </c>
      <c r="R7" s="5" t="s">
        <v>60</v>
      </c>
      <c r="S7" s="5" t="s">
        <v>61</v>
      </c>
      <c r="T7" s="5" t="s">
        <v>61</v>
      </c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5" t="s">
        <v>52</v>
      </c>
      <c r="AS7" s="5" t="s">
        <v>52</v>
      </c>
      <c r="AT7" s="1"/>
      <c r="AU7" s="5" t="s">
        <v>68</v>
      </c>
      <c r="AV7" s="1">
        <v>2368</v>
      </c>
    </row>
    <row r="8" spans="1:48" ht="30" customHeight="1">
      <c r="A8" s="8" t="s">
        <v>69</v>
      </c>
      <c r="B8" s="8" t="s">
        <v>70</v>
      </c>
      <c r="C8" s="8" t="s">
        <v>71</v>
      </c>
      <c r="D8" s="9">
        <v>980</v>
      </c>
      <c r="E8" s="10">
        <f>TRUNC(일위대가목록!E7,0)</f>
        <v>0</v>
      </c>
      <c r="F8" s="10">
        <f t="shared" si="0"/>
        <v>0</v>
      </c>
      <c r="G8" s="10">
        <f>TRUNC(일위대가목록!F7,0)</f>
        <v>0</v>
      </c>
      <c r="H8" s="10">
        <f t="shared" si="1"/>
        <v>0</v>
      </c>
      <c r="I8" s="10">
        <f>TRUNC(일위대가목록!G7,0)</f>
        <v>0</v>
      </c>
      <c r="J8" s="10">
        <f t="shared" si="2"/>
        <v>0</v>
      </c>
      <c r="K8" s="10">
        <f t="shared" si="3"/>
        <v>0</v>
      </c>
      <c r="L8" s="10">
        <f t="shared" si="4"/>
        <v>0</v>
      </c>
      <c r="M8" s="8" t="s">
        <v>52</v>
      </c>
      <c r="N8" s="5" t="s">
        <v>72</v>
      </c>
      <c r="O8" s="5" t="s">
        <v>52</v>
      </c>
      <c r="P8" s="5" t="s">
        <v>52</v>
      </c>
      <c r="Q8" s="5" t="s">
        <v>55</v>
      </c>
      <c r="R8" s="5" t="s">
        <v>60</v>
      </c>
      <c r="S8" s="5" t="s">
        <v>61</v>
      </c>
      <c r="T8" s="5" t="s">
        <v>61</v>
      </c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5" t="s">
        <v>52</v>
      </c>
      <c r="AS8" s="5" t="s">
        <v>52</v>
      </c>
      <c r="AT8" s="1"/>
      <c r="AU8" s="5" t="s">
        <v>73</v>
      </c>
      <c r="AV8" s="1">
        <v>2378</v>
      </c>
    </row>
    <row r="9" spans="1:48" ht="30" customHeight="1">
      <c r="A9" s="8" t="s">
        <v>69</v>
      </c>
      <c r="B9" s="8" t="s">
        <v>74</v>
      </c>
      <c r="C9" s="8" t="s">
        <v>71</v>
      </c>
      <c r="D9" s="9">
        <v>18</v>
      </c>
      <c r="E9" s="10">
        <f>TRUNC(일위대가목록!E8,0)</f>
        <v>0</v>
      </c>
      <c r="F9" s="10">
        <f t="shared" si="0"/>
        <v>0</v>
      </c>
      <c r="G9" s="10">
        <f>TRUNC(일위대가목록!F8,0)</f>
        <v>0</v>
      </c>
      <c r="H9" s="10">
        <f t="shared" si="1"/>
        <v>0</v>
      </c>
      <c r="I9" s="10">
        <f>TRUNC(일위대가목록!G8,0)</f>
        <v>0</v>
      </c>
      <c r="J9" s="10">
        <f t="shared" si="2"/>
        <v>0</v>
      </c>
      <c r="K9" s="10">
        <f t="shared" si="3"/>
        <v>0</v>
      </c>
      <c r="L9" s="10">
        <f t="shared" si="4"/>
        <v>0</v>
      </c>
      <c r="M9" s="8" t="s">
        <v>52</v>
      </c>
      <c r="N9" s="5" t="s">
        <v>75</v>
      </c>
      <c r="O9" s="5" t="s">
        <v>52</v>
      </c>
      <c r="P9" s="5" t="s">
        <v>52</v>
      </c>
      <c r="Q9" s="5" t="s">
        <v>55</v>
      </c>
      <c r="R9" s="5" t="s">
        <v>60</v>
      </c>
      <c r="S9" s="5" t="s">
        <v>61</v>
      </c>
      <c r="T9" s="5" t="s">
        <v>61</v>
      </c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5" t="s">
        <v>52</v>
      </c>
      <c r="AS9" s="5" t="s">
        <v>52</v>
      </c>
      <c r="AT9" s="1"/>
      <c r="AU9" s="5" t="s">
        <v>76</v>
      </c>
      <c r="AV9" s="1">
        <v>1699</v>
      </c>
    </row>
    <row r="10" spans="1:48" ht="30" customHeight="1">
      <c r="A10" s="8" t="s">
        <v>77</v>
      </c>
      <c r="B10" s="8" t="s">
        <v>78</v>
      </c>
      <c r="C10" s="8" t="s">
        <v>71</v>
      </c>
      <c r="D10" s="9">
        <v>245</v>
      </c>
      <c r="E10" s="10">
        <f>TRUNC(일위대가목록!E9,0)</f>
        <v>0</v>
      </c>
      <c r="F10" s="10">
        <f t="shared" si="0"/>
        <v>0</v>
      </c>
      <c r="G10" s="10">
        <f>TRUNC(일위대가목록!F9,0)</f>
        <v>0</v>
      </c>
      <c r="H10" s="10">
        <f t="shared" si="1"/>
        <v>0</v>
      </c>
      <c r="I10" s="10">
        <f>TRUNC(일위대가목록!G9,0)</f>
        <v>0</v>
      </c>
      <c r="J10" s="10">
        <f t="shared" si="2"/>
        <v>0</v>
      </c>
      <c r="K10" s="10">
        <f t="shared" si="3"/>
        <v>0</v>
      </c>
      <c r="L10" s="10">
        <f t="shared" si="4"/>
        <v>0</v>
      </c>
      <c r="M10" s="8" t="s">
        <v>52</v>
      </c>
      <c r="N10" s="5" t="s">
        <v>79</v>
      </c>
      <c r="O10" s="5" t="s">
        <v>52</v>
      </c>
      <c r="P10" s="5" t="s">
        <v>52</v>
      </c>
      <c r="Q10" s="5" t="s">
        <v>55</v>
      </c>
      <c r="R10" s="5" t="s">
        <v>60</v>
      </c>
      <c r="S10" s="5" t="s">
        <v>61</v>
      </c>
      <c r="T10" s="5" t="s">
        <v>61</v>
      </c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5" t="s">
        <v>52</v>
      </c>
      <c r="AS10" s="5" t="s">
        <v>52</v>
      </c>
      <c r="AT10" s="1"/>
      <c r="AU10" s="5" t="s">
        <v>80</v>
      </c>
      <c r="AV10" s="1">
        <v>1726</v>
      </c>
    </row>
    <row r="11" spans="1:48" ht="30" customHeight="1">
      <c r="A11" s="8" t="s">
        <v>77</v>
      </c>
      <c r="B11" s="8" t="s">
        <v>81</v>
      </c>
      <c r="C11" s="8" t="s">
        <v>71</v>
      </c>
      <c r="D11" s="9">
        <v>18</v>
      </c>
      <c r="E11" s="10">
        <f>TRUNC(일위대가목록!E10,0)</f>
        <v>0</v>
      </c>
      <c r="F11" s="10">
        <f t="shared" si="0"/>
        <v>0</v>
      </c>
      <c r="G11" s="10">
        <f>TRUNC(일위대가목록!F10,0)</f>
        <v>0</v>
      </c>
      <c r="H11" s="10">
        <f t="shared" si="1"/>
        <v>0</v>
      </c>
      <c r="I11" s="10">
        <f>TRUNC(일위대가목록!G10,0)</f>
        <v>0</v>
      </c>
      <c r="J11" s="10">
        <f t="shared" si="2"/>
        <v>0</v>
      </c>
      <c r="K11" s="10">
        <f t="shared" si="3"/>
        <v>0</v>
      </c>
      <c r="L11" s="10">
        <f t="shared" si="4"/>
        <v>0</v>
      </c>
      <c r="M11" s="8" t="s">
        <v>52</v>
      </c>
      <c r="N11" s="5" t="s">
        <v>82</v>
      </c>
      <c r="O11" s="5" t="s">
        <v>52</v>
      </c>
      <c r="P11" s="5" t="s">
        <v>52</v>
      </c>
      <c r="Q11" s="5" t="s">
        <v>55</v>
      </c>
      <c r="R11" s="5" t="s">
        <v>60</v>
      </c>
      <c r="S11" s="5" t="s">
        <v>61</v>
      </c>
      <c r="T11" s="5" t="s">
        <v>61</v>
      </c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5" t="s">
        <v>52</v>
      </c>
      <c r="AS11" s="5" t="s">
        <v>52</v>
      </c>
      <c r="AT11" s="1"/>
      <c r="AU11" s="5" t="s">
        <v>83</v>
      </c>
      <c r="AV11" s="1">
        <v>1701</v>
      </c>
    </row>
    <row r="12" spans="1:48" ht="30" customHeight="1">
      <c r="A12" s="8" t="s">
        <v>84</v>
      </c>
      <c r="B12" s="8" t="s">
        <v>85</v>
      </c>
      <c r="C12" s="8" t="s">
        <v>86</v>
      </c>
      <c r="D12" s="9">
        <v>18</v>
      </c>
      <c r="E12" s="10">
        <f>TRUNC(일위대가목록!E11,0)</f>
        <v>0</v>
      </c>
      <c r="F12" s="10">
        <f t="shared" si="0"/>
        <v>0</v>
      </c>
      <c r="G12" s="10">
        <f>TRUNC(일위대가목록!F11,0)</f>
        <v>0</v>
      </c>
      <c r="H12" s="10">
        <f t="shared" si="1"/>
        <v>0</v>
      </c>
      <c r="I12" s="10">
        <f>TRUNC(일위대가목록!G11,0)</f>
        <v>0</v>
      </c>
      <c r="J12" s="10">
        <f t="shared" si="2"/>
        <v>0</v>
      </c>
      <c r="K12" s="10">
        <f t="shared" si="3"/>
        <v>0</v>
      </c>
      <c r="L12" s="10">
        <f t="shared" si="4"/>
        <v>0</v>
      </c>
      <c r="M12" s="8" t="s">
        <v>52</v>
      </c>
      <c r="N12" s="5" t="s">
        <v>87</v>
      </c>
      <c r="O12" s="5" t="s">
        <v>52</v>
      </c>
      <c r="P12" s="5" t="s">
        <v>52</v>
      </c>
      <c r="Q12" s="5" t="s">
        <v>55</v>
      </c>
      <c r="R12" s="5" t="s">
        <v>60</v>
      </c>
      <c r="S12" s="5" t="s">
        <v>61</v>
      </c>
      <c r="T12" s="5" t="s">
        <v>61</v>
      </c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5" t="s">
        <v>52</v>
      </c>
      <c r="AS12" s="5" t="s">
        <v>52</v>
      </c>
      <c r="AT12" s="1"/>
      <c r="AU12" s="5" t="s">
        <v>88</v>
      </c>
      <c r="AV12" s="1">
        <v>1703</v>
      </c>
    </row>
    <row r="13" spans="1:48" ht="30" customHeight="1">
      <c r="A13" s="8" t="s">
        <v>89</v>
      </c>
      <c r="B13" s="8" t="s">
        <v>90</v>
      </c>
      <c r="C13" s="8" t="s">
        <v>86</v>
      </c>
      <c r="D13" s="9">
        <v>30</v>
      </c>
      <c r="E13" s="10">
        <f>TRUNC(일위대가목록!E12,0)</f>
        <v>0</v>
      </c>
      <c r="F13" s="10">
        <f t="shared" si="0"/>
        <v>0</v>
      </c>
      <c r="G13" s="10">
        <f>TRUNC(일위대가목록!F12,0)</f>
        <v>0</v>
      </c>
      <c r="H13" s="10">
        <f t="shared" si="1"/>
        <v>0</v>
      </c>
      <c r="I13" s="10">
        <f>TRUNC(일위대가목록!G12,0)</f>
        <v>0</v>
      </c>
      <c r="J13" s="10">
        <f t="shared" si="2"/>
        <v>0</v>
      </c>
      <c r="K13" s="10">
        <f t="shared" si="3"/>
        <v>0</v>
      </c>
      <c r="L13" s="10">
        <f t="shared" si="4"/>
        <v>0</v>
      </c>
      <c r="M13" s="8" t="s">
        <v>52</v>
      </c>
      <c r="N13" s="5" t="s">
        <v>91</v>
      </c>
      <c r="O13" s="5" t="s">
        <v>52</v>
      </c>
      <c r="P13" s="5" t="s">
        <v>52</v>
      </c>
      <c r="Q13" s="5" t="s">
        <v>55</v>
      </c>
      <c r="R13" s="5" t="s">
        <v>60</v>
      </c>
      <c r="S13" s="5" t="s">
        <v>61</v>
      </c>
      <c r="T13" s="5" t="s">
        <v>61</v>
      </c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5" t="s">
        <v>52</v>
      </c>
      <c r="AS13" s="5" t="s">
        <v>52</v>
      </c>
      <c r="AT13" s="1"/>
      <c r="AU13" s="5" t="s">
        <v>92</v>
      </c>
      <c r="AV13" s="1">
        <v>2346</v>
      </c>
    </row>
    <row r="14" spans="1:48" ht="30" customHeight="1">
      <c r="A14" s="8" t="s">
        <v>93</v>
      </c>
      <c r="B14" s="8" t="s">
        <v>94</v>
      </c>
      <c r="C14" s="8" t="s">
        <v>71</v>
      </c>
      <c r="D14" s="9">
        <v>40</v>
      </c>
      <c r="E14" s="10">
        <f>TRUNC(일위대가목록!E13,0)</f>
        <v>0</v>
      </c>
      <c r="F14" s="10">
        <f t="shared" si="0"/>
        <v>0</v>
      </c>
      <c r="G14" s="10">
        <f>TRUNC(일위대가목록!F13,0)</f>
        <v>0</v>
      </c>
      <c r="H14" s="10">
        <f t="shared" si="1"/>
        <v>0</v>
      </c>
      <c r="I14" s="10">
        <f>TRUNC(일위대가목록!G13,0)</f>
        <v>0</v>
      </c>
      <c r="J14" s="10">
        <f t="shared" si="2"/>
        <v>0</v>
      </c>
      <c r="K14" s="10">
        <f t="shared" si="3"/>
        <v>0</v>
      </c>
      <c r="L14" s="10">
        <f t="shared" si="4"/>
        <v>0</v>
      </c>
      <c r="M14" s="8" t="s">
        <v>52</v>
      </c>
      <c r="N14" s="5" t="s">
        <v>95</v>
      </c>
      <c r="O14" s="5" t="s">
        <v>52</v>
      </c>
      <c r="P14" s="5" t="s">
        <v>52</v>
      </c>
      <c r="Q14" s="5" t="s">
        <v>55</v>
      </c>
      <c r="R14" s="5" t="s">
        <v>60</v>
      </c>
      <c r="S14" s="5" t="s">
        <v>61</v>
      </c>
      <c r="T14" s="5" t="s">
        <v>61</v>
      </c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5" t="s">
        <v>52</v>
      </c>
      <c r="AS14" s="5" t="s">
        <v>52</v>
      </c>
      <c r="AT14" s="1"/>
      <c r="AU14" s="5" t="s">
        <v>96</v>
      </c>
      <c r="AV14" s="1">
        <v>2330</v>
      </c>
    </row>
    <row r="15" spans="1:48" ht="30" customHeight="1">
      <c r="A15" s="8" t="s">
        <v>97</v>
      </c>
      <c r="B15" s="8" t="s">
        <v>98</v>
      </c>
      <c r="C15" s="8" t="s">
        <v>99</v>
      </c>
      <c r="D15" s="9">
        <v>20</v>
      </c>
      <c r="E15" s="10">
        <f>TRUNC(일위대가목록!E14,0)</f>
        <v>0</v>
      </c>
      <c r="F15" s="10">
        <f t="shared" si="0"/>
        <v>0</v>
      </c>
      <c r="G15" s="10">
        <f>TRUNC(일위대가목록!F14,0)</f>
        <v>0</v>
      </c>
      <c r="H15" s="10">
        <f t="shared" si="1"/>
        <v>0</v>
      </c>
      <c r="I15" s="10">
        <f>TRUNC(일위대가목록!G14,0)</f>
        <v>0</v>
      </c>
      <c r="J15" s="10">
        <f t="shared" si="2"/>
        <v>0</v>
      </c>
      <c r="K15" s="10">
        <f t="shared" si="3"/>
        <v>0</v>
      </c>
      <c r="L15" s="10">
        <f t="shared" si="4"/>
        <v>0</v>
      </c>
      <c r="M15" s="8" t="s">
        <v>52</v>
      </c>
      <c r="N15" s="5" t="s">
        <v>100</v>
      </c>
      <c r="O15" s="5" t="s">
        <v>52</v>
      </c>
      <c r="P15" s="5" t="s">
        <v>52</v>
      </c>
      <c r="Q15" s="5" t="s">
        <v>55</v>
      </c>
      <c r="R15" s="5" t="s">
        <v>60</v>
      </c>
      <c r="S15" s="5" t="s">
        <v>61</v>
      </c>
      <c r="T15" s="5" t="s">
        <v>61</v>
      </c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5" t="s">
        <v>52</v>
      </c>
      <c r="AS15" s="5" t="s">
        <v>52</v>
      </c>
      <c r="AT15" s="1"/>
      <c r="AU15" s="5" t="s">
        <v>101</v>
      </c>
      <c r="AV15" s="1">
        <v>2331</v>
      </c>
    </row>
    <row r="16" spans="1:48" ht="30" customHeight="1">
      <c r="A16" s="8" t="s">
        <v>102</v>
      </c>
      <c r="B16" s="8" t="s">
        <v>103</v>
      </c>
      <c r="C16" s="8" t="s">
        <v>71</v>
      </c>
      <c r="D16" s="9">
        <v>30</v>
      </c>
      <c r="E16" s="10">
        <f>TRUNC(일위대가목록!E15,0)</f>
        <v>0</v>
      </c>
      <c r="F16" s="10">
        <f t="shared" si="0"/>
        <v>0</v>
      </c>
      <c r="G16" s="10">
        <f>TRUNC(일위대가목록!F15,0)</f>
        <v>0</v>
      </c>
      <c r="H16" s="10">
        <f t="shared" si="1"/>
        <v>0</v>
      </c>
      <c r="I16" s="10">
        <f>TRUNC(일위대가목록!G15,0)</f>
        <v>0</v>
      </c>
      <c r="J16" s="10">
        <f t="shared" si="2"/>
        <v>0</v>
      </c>
      <c r="K16" s="10">
        <f t="shared" si="3"/>
        <v>0</v>
      </c>
      <c r="L16" s="10">
        <f t="shared" si="4"/>
        <v>0</v>
      </c>
      <c r="M16" s="8" t="s">
        <v>52</v>
      </c>
      <c r="N16" s="5" t="s">
        <v>104</v>
      </c>
      <c r="O16" s="5" t="s">
        <v>52</v>
      </c>
      <c r="P16" s="5" t="s">
        <v>52</v>
      </c>
      <c r="Q16" s="5" t="s">
        <v>55</v>
      </c>
      <c r="R16" s="5" t="s">
        <v>60</v>
      </c>
      <c r="S16" s="5" t="s">
        <v>61</v>
      </c>
      <c r="T16" s="5" t="s">
        <v>61</v>
      </c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5" t="s">
        <v>52</v>
      </c>
      <c r="AS16" s="5" t="s">
        <v>52</v>
      </c>
      <c r="AT16" s="1"/>
      <c r="AU16" s="5" t="s">
        <v>105</v>
      </c>
      <c r="AV16" s="1">
        <v>2332</v>
      </c>
    </row>
    <row r="17" spans="1:48" ht="30" customHeight="1">
      <c r="A17" s="8" t="s">
        <v>106</v>
      </c>
      <c r="B17" s="8" t="s">
        <v>107</v>
      </c>
      <c r="C17" s="8" t="s">
        <v>99</v>
      </c>
      <c r="D17" s="9">
        <v>1</v>
      </c>
      <c r="E17" s="10">
        <f>TRUNC(일위대가목록!E16,0)</f>
        <v>0</v>
      </c>
      <c r="F17" s="10">
        <f t="shared" si="0"/>
        <v>0</v>
      </c>
      <c r="G17" s="10">
        <f>TRUNC(일위대가목록!F16,0)</f>
        <v>0</v>
      </c>
      <c r="H17" s="10">
        <f t="shared" si="1"/>
        <v>0</v>
      </c>
      <c r="I17" s="10">
        <f>TRUNC(일위대가목록!G16,0)</f>
        <v>0</v>
      </c>
      <c r="J17" s="10">
        <f t="shared" si="2"/>
        <v>0</v>
      </c>
      <c r="K17" s="10">
        <f t="shared" si="3"/>
        <v>0</v>
      </c>
      <c r="L17" s="10">
        <f t="shared" si="4"/>
        <v>0</v>
      </c>
      <c r="M17" s="8" t="s">
        <v>52</v>
      </c>
      <c r="N17" s="5" t="s">
        <v>108</v>
      </c>
      <c r="O17" s="5" t="s">
        <v>52</v>
      </c>
      <c r="P17" s="5" t="s">
        <v>52</v>
      </c>
      <c r="Q17" s="5" t="s">
        <v>55</v>
      </c>
      <c r="R17" s="5" t="s">
        <v>60</v>
      </c>
      <c r="S17" s="5" t="s">
        <v>61</v>
      </c>
      <c r="T17" s="5" t="s">
        <v>61</v>
      </c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5" t="s">
        <v>52</v>
      </c>
      <c r="AS17" s="5" t="s">
        <v>52</v>
      </c>
      <c r="AT17" s="1"/>
      <c r="AU17" s="5" t="s">
        <v>109</v>
      </c>
      <c r="AV17" s="1">
        <v>1710</v>
      </c>
    </row>
    <row r="18" spans="1:48" ht="30" customHeight="1">
      <c r="A18" s="8" t="s">
        <v>110</v>
      </c>
      <c r="B18" s="8" t="s">
        <v>111</v>
      </c>
      <c r="C18" s="8" t="s">
        <v>99</v>
      </c>
      <c r="D18" s="9">
        <v>1</v>
      </c>
      <c r="E18" s="10">
        <f>TRUNC(일위대가목록!E17,0)</f>
        <v>0</v>
      </c>
      <c r="F18" s="10">
        <f t="shared" si="0"/>
        <v>0</v>
      </c>
      <c r="G18" s="10">
        <f>TRUNC(일위대가목록!F17,0)</f>
        <v>0</v>
      </c>
      <c r="H18" s="10">
        <f t="shared" si="1"/>
        <v>0</v>
      </c>
      <c r="I18" s="10">
        <f>TRUNC(일위대가목록!G17,0)</f>
        <v>0</v>
      </c>
      <c r="J18" s="10">
        <f t="shared" si="2"/>
        <v>0</v>
      </c>
      <c r="K18" s="10">
        <f t="shared" si="3"/>
        <v>0</v>
      </c>
      <c r="L18" s="10">
        <f t="shared" si="4"/>
        <v>0</v>
      </c>
      <c r="M18" s="8" t="s">
        <v>52</v>
      </c>
      <c r="N18" s="5" t="s">
        <v>112</v>
      </c>
      <c r="O18" s="5" t="s">
        <v>52</v>
      </c>
      <c r="P18" s="5" t="s">
        <v>52</v>
      </c>
      <c r="Q18" s="5" t="s">
        <v>55</v>
      </c>
      <c r="R18" s="5" t="s">
        <v>60</v>
      </c>
      <c r="S18" s="5" t="s">
        <v>61</v>
      </c>
      <c r="T18" s="5" t="s">
        <v>61</v>
      </c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5" t="s">
        <v>52</v>
      </c>
      <c r="AS18" s="5" t="s">
        <v>52</v>
      </c>
      <c r="AT18" s="1"/>
      <c r="AU18" s="5" t="s">
        <v>113</v>
      </c>
      <c r="AV18" s="1">
        <v>2348</v>
      </c>
    </row>
    <row r="19" spans="1:48" ht="30" customHeight="1">
      <c r="A19" s="8" t="s">
        <v>114</v>
      </c>
      <c r="B19" s="8" t="s">
        <v>115</v>
      </c>
      <c r="C19" s="8" t="s">
        <v>99</v>
      </c>
      <c r="D19" s="9">
        <v>1</v>
      </c>
      <c r="E19" s="10">
        <f>TRUNC(일위대가목록!E18,0)</f>
        <v>0</v>
      </c>
      <c r="F19" s="10">
        <f t="shared" si="0"/>
        <v>0</v>
      </c>
      <c r="G19" s="10">
        <f>TRUNC(일위대가목록!F18,0)</f>
        <v>0</v>
      </c>
      <c r="H19" s="10">
        <f t="shared" si="1"/>
        <v>0</v>
      </c>
      <c r="I19" s="10">
        <f>TRUNC(일위대가목록!G18,0)</f>
        <v>0</v>
      </c>
      <c r="J19" s="10">
        <f t="shared" si="2"/>
        <v>0</v>
      </c>
      <c r="K19" s="10">
        <f t="shared" si="3"/>
        <v>0</v>
      </c>
      <c r="L19" s="10">
        <f t="shared" si="4"/>
        <v>0</v>
      </c>
      <c r="M19" s="8" t="s">
        <v>52</v>
      </c>
      <c r="N19" s="5" t="s">
        <v>116</v>
      </c>
      <c r="O19" s="5" t="s">
        <v>52</v>
      </c>
      <c r="P19" s="5" t="s">
        <v>52</v>
      </c>
      <c r="Q19" s="5" t="s">
        <v>55</v>
      </c>
      <c r="R19" s="5" t="s">
        <v>60</v>
      </c>
      <c r="S19" s="5" t="s">
        <v>61</v>
      </c>
      <c r="T19" s="5" t="s">
        <v>61</v>
      </c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5" t="s">
        <v>52</v>
      </c>
      <c r="AS19" s="5" t="s">
        <v>52</v>
      </c>
      <c r="AT19" s="1"/>
      <c r="AU19" s="5" t="s">
        <v>117</v>
      </c>
      <c r="AV19" s="1">
        <v>2376</v>
      </c>
    </row>
    <row r="20" spans="1:48" ht="30" customHeigh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48" ht="30" customHeight="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spans="1:48" ht="30" customHeigh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spans="1:48" ht="30" customHeigh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48" ht="30" customHeigh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 spans="1:48" ht="30" customHeigh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spans="1:48" ht="30" customHeigh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</row>
    <row r="27" spans="1:48" ht="30" customHeight="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</row>
    <row r="28" spans="1:48" ht="30" customHeight="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</row>
    <row r="29" spans="1:48" ht="30" customHeight="1">
      <c r="A29" s="9" t="s">
        <v>118</v>
      </c>
      <c r="B29" s="9"/>
      <c r="C29" s="9"/>
      <c r="D29" s="9"/>
      <c r="E29" s="9"/>
      <c r="F29" s="10">
        <f>SUM(F5:F28)</f>
        <v>0</v>
      </c>
      <c r="G29" s="9"/>
      <c r="H29" s="10">
        <f>SUM(H5:H28)</f>
        <v>0</v>
      </c>
      <c r="I29" s="9"/>
      <c r="J29" s="10">
        <f>SUM(J5:J28)</f>
        <v>0</v>
      </c>
      <c r="K29" s="9"/>
      <c r="L29" s="10">
        <f>SUM(L5:L28)</f>
        <v>0</v>
      </c>
      <c r="M29" s="9"/>
      <c r="N29" t="s">
        <v>119</v>
      </c>
    </row>
    <row r="30" spans="1:48" ht="30" customHeight="1">
      <c r="A30" s="8" t="s">
        <v>120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1"/>
      <c r="O30" s="1"/>
      <c r="P30" s="1"/>
      <c r="Q30" s="5" t="s">
        <v>121</v>
      </c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</row>
    <row r="31" spans="1:48" ht="30" customHeight="1">
      <c r="A31" s="8" t="s">
        <v>69</v>
      </c>
      <c r="B31" s="8" t="s">
        <v>122</v>
      </c>
      <c r="C31" s="8" t="s">
        <v>71</v>
      </c>
      <c r="D31" s="9">
        <v>56</v>
      </c>
      <c r="E31" s="10">
        <f>TRUNC(일위대가목록!E19,0)</f>
        <v>0</v>
      </c>
      <c r="F31" s="10">
        <f t="shared" ref="F31:F37" si="5">TRUNC(E31*D31, 0)</f>
        <v>0</v>
      </c>
      <c r="G31" s="10">
        <f>TRUNC(일위대가목록!F19,0)</f>
        <v>0</v>
      </c>
      <c r="H31" s="10">
        <f t="shared" ref="H31:H37" si="6">TRUNC(G31*D31, 0)</f>
        <v>0</v>
      </c>
      <c r="I31" s="10">
        <f>TRUNC(일위대가목록!G19,0)</f>
        <v>0</v>
      </c>
      <c r="J31" s="10">
        <f t="shared" ref="J31:J37" si="7">TRUNC(I31*D31, 0)</f>
        <v>0</v>
      </c>
      <c r="K31" s="10">
        <f t="shared" ref="K31:L37" si="8">TRUNC(E31+G31+I31, 0)</f>
        <v>0</v>
      </c>
      <c r="L31" s="10">
        <f t="shared" si="8"/>
        <v>0</v>
      </c>
      <c r="M31" s="8" t="s">
        <v>52</v>
      </c>
      <c r="N31" s="5" t="s">
        <v>123</v>
      </c>
      <c r="O31" s="5" t="s">
        <v>52</v>
      </c>
      <c r="P31" s="5" t="s">
        <v>52</v>
      </c>
      <c r="Q31" s="5" t="s">
        <v>121</v>
      </c>
      <c r="R31" s="5" t="s">
        <v>60</v>
      </c>
      <c r="S31" s="5" t="s">
        <v>61</v>
      </c>
      <c r="T31" s="5" t="s">
        <v>61</v>
      </c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5" t="s">
        <v>52</v>
      </c>
      <c r="AS31" s="5" t="s">
        <v>52</v>
      </c>
      <c r="AT31" s="1"/>
      <c r="AU31" s="5" t="s">
        <v>124</v>
      </c>
      <c r="AV31" s="1">
        <v>1721</v>
      </c>
    </row>
    <row r="32" spans="1:48" ht="30" customHeight="1">
      <c r="A32" s="8" t="s">
        <v>69</v>
      </c>
      <c r="B32" s="8" t="s">
        <v>125</v>
      </c>
      <c r="C32" s="8" t="s">
        <v>71</v>
      </c>
      <c r="D32" s="9">
        <v>114</v>
      </c>
      <c r="E32" s="10">
        <f>TRUNC(일위대가목록!E20,0)</f>
        <v>0</v>
      </c>
      <c r="F32" s="10">
        <f t="shared" si="5"/>
        <v>0</v>
      </c>
      <c r="G32" s="10">
        <f>TRUNC(일위대가목록!F20,0)</f>
        <v>0</v>
      </c>
      <c r="H32" s="10">
        <f t="shared" si="6"/>
        <v>0</v>
      </c>
      <c r="I32" s="10">
        <f>TRUNC(일위대가목록!G20,0)</f>
        <v>0</v>
      </c>
      <c r="J32" s="10">
        <f t="shared" si="7"/>
        <v>0</v>
      </c>
      <c r="K32" s="10">
        <f t="shared" si="8"/>
        <v>0</v>
      </c>
      <c r="L32" s="10">
        <f t="shared" si="8"/>
        <v>0</v>
      </c>
      <c r="M32" s="8" t="s">
        <v>52</v>
      </c>
      <c r="N32" s="5" t="s">
        <v>126</v>
      </c>
      <c r="O32" s="5" t="s">
        <v>52</v>
      </c>
      <c r="P32" s="5" t="s">
        <v>52</v>
      </c>
      <c r="Q32" s="5" t="s">
        <v>121</v>
      </c>
      <c r="R32" s="5" t="s">
        <v>60</v>
      </c>
      <c r="S32" s="5" t="s">
        <v>61</v>
      </c>
      <c r="T32" s="5" t="s">
        <v>61</v>
      </c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5" t="s">
        <v>52</v>
      </c>
      <c r="AS32" s="5" t="s">
        <v>52</v>
      </c>
      <c r="AT32" s="1"/>
      <c r="AU32" s="5" t="s">
        <v>127</v>
      </c>
      <c r="AV32" s="1">
        <v>2334</v>
      </c>
    </row>
    <row r="33" spans="1:48" ht="30" customHeight="1">
      <c r="A33" s="8" t="s">
        <v>128</v>
      </c>
      <c r="B33" s="8" t="s">
        <v>129</v>
      </c>
      <c r="C33" s="8" t="s">
        <v>71</v>
      </c>
      <c r="D33" s="9">
        <v>33</v>
      </c>
      <c r="E33" s="10">
        <f>TRUNC(일위대가목록!E21,0)</f>
        <v>0</v>
      </c>
      <c r="F33" s="10">
        <f t="shared" si="5"/>
        <v>0</v>
      </c>
      <c r="G33" s="10">
        <f>TRUNC(일위대가목록!F21,0)</f>
        <v>0</v>
      </c>
      <c r="H33" s="10">
        <f t="shared" si="6"/>
        <v>0</v>
      </c>
      <c r="I33" s="10">
        <f>TRUNC(일위대가목록!G21,0)</f>
        <v>0</v>
      </c>
      <c r="J33" s="10">
        <f t="shared" si="7"/>
        <v>0</v>
      </c>
      <c r="K33" s="10">
        <f t="shared" si="8"/>
        <v>0</v>
      </c>
      <c r="L33" s="10">
        <f t="shared" si="8"/>
        <v>0</v>
      </c>
      <c r="M33" s="8" t="s">
        <v>52</v>
      </c>
      <c r="N33" s="5" t="s">
        <v>130</v>
      </c>
      <c r="O33" s="5" t="s">
        <v>52</v>
      </c>
      <c r="P33" s="5" t="s">
        <v>52</v>
      </c>
      <c r="Q33" s="5" t="s">
        <v>121</v>
      </c>
      <c r="R33" s="5" t="s">
        <v>60</v>
      </c>
      <c r="S33" s="5" t="s">
        <v>61</v>
      </c>
      <c r="T33" s="5" t="s">
        <v>61</v>
      </c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5" t="s">
        <v>52</v>
      </c>
      <c r="AS33" s="5" t="s">
        <v>52</v>
      </c>
      <c r="AT33" s="1"/>
      <c r="AU33" s="5" t="s">
        <v>131</v>
      </c>
      <c r="AV33" s="1">
        <v>1962</v>
      </c>
    </row>
    <row r="34" spans="1:48" ht="30" customHeight="1">
      <c r="A34" s="8" t="s">
        <v>84</v>
      </c>
      <c r="B34" s="8" t="s">
        <v>132</v>
      </c>
      <c r="C34" s="8" t="s">
        <v>86</v>
      </c>
      <c r="D34" s="9">
        <v>110</v>
      </c>
      <c r="E34" s="10">
        <f>TRUNC(일위대가목록!E22,0)</f>
        <v>0</v>
      </c>
      <c r="F34" s="10">
        <f t="shared" si="5"/>
        <v>0</v>
      </c>
      <c r="G34" s="10">
        <f>TRUNC(일위대가목록!F22,0)</f>
        <v>0</v>
      </c>
      <c r="H34" s="10">
        <f t="shared" si="6"/>
        <v>0</v>
      </c>
      <c r="I34" s="10">
        <f>TRUNC(일위대가목록!G22,0)</f>
        <v>0</v>
      </c>
      <c r="J34" s="10">
        <f t="shared" si="7"/>
        <v>0</v>
      </c>
      <c r="K34" s="10">
        <f t="shared" si="8"/>
        <v>0</v>
      </c>
      <c r="L34" s="10">
        <f t="shared" si="8"/>
        <v>0</v>
      </c>
      <c r="M34" s="8" t="s">
        <v>52</v>
      </c>
      <c r="N34" s="5" t="s">
        <v>133</v>
      </c>
      <c r="O34" s="5" t="s">
        <v>52</v>
      </c>
      <c r="P34" s="5" t="s">
        <v>52</v>
      </c>
      <c r="Q34" s="5" t="s">
        <v>121</v>
      </c>
      <c r="R34" s="5" t="s">
        <v>60</v>
      </c>
      <c r="S34" s="5" t="s">
        <v>61</v>
      </c>
      <c r="T34" s="5" t="s">
        <v>61</v>
      </c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5" t="s">
        <v>52</v>
      </c>
      <c r="AS34" s="5" t="s">
        <v>52</v>
      </c>
      <c r="AT34" s="1"/>
      <c r="AU34" s="5" t="s">
        <v>134</v>
      </c>
      <c r="AV34" s="1">
        <v>2349</v>
      </c>
    </row>
    <row r="35" spans="1:48" ht="30" customHeight="1">
      <c r="A35" s="8" t="s">
        <v>84</v>
      </c>
      <c r="B35" s="8" t="s">
        <v>135</v>
      </c>
      <c r="C35" s="8" t="s">
        <v>86</v>
      </c>
      <c r="D35" s="9">
        <v>32</v>
      </c>
      <c r="E35" s="10">
        <f>TRUNC(일위대가목록!E23,0)</f>
        <v>0</v>
      </c>
      <c r="F35" s="10">
        <f t="shared" si="5"/>
        <v>0</v>
      </c>
      <c r="G35" s="10">
        <f>TRUNC(일위대가목록!F23,0)</f>
        <v>0</v>
      </c>
      <c r="H35" s="10">
        <f t="shared" si="6"/>
        <v>0</v>
      </c>
      <c r="I35" s="10">
        <f>TRUNC(일위대가목록!G23,0)</f>
        <v>0</v>
      </c>
      <c r="J35" s="10">
        <f t="shared" si="7"/>
        <v>0</v>
      </c>
      <c r="K35" s="10">
        <f t="shared" si="8"/>
        <v>0</v>
      </c>
      <c r="L35" s="10">
        <f t="shared" si="8"/>
        <v>0</v>
      </c>
      <c r="M35" s="8" t="s">
        <v>52</v>
      </c>
      <c r="N35" s="5" t="s">
        <v>136</v>
      </c>
      <c r="O35" s="5" t="s">
        <v>52</v>
      </c>
      <c r="P35" s="5" t="s">
        <v>52</v>
      </c>
      <c r="Q35" s="5" t="s">
        <v>121</v>
      </c>
      <c r="R35" s="5" t="s">
        <v>60</v>
      </c>
      <c r="S35" s="5" t="s">
        <v>61</v>
      </c>
      <c r="T35" s="5" t="s">
        <v>61</v>
      </c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5" t="s">
        <v>52</v>
      </c>
      <c r="AS35" s="5" t="s">
        <v>52</v>
      </c>
      <c r="AT35" s="1"/>
      <c r="AU35" s="5" t="s">
        <v>137</v>
      </c>
      <c r="AV35" s="1">
        <v>2350</v>
      </c>
    </row>
    <row r="36" spans="1:48" ht="30" customHeight="1">
      <c r="A36" s="8" t="s">
        <v>138</v>
      </c>
      <c r="B36" s="8" t="s">
        <v>139</v>
      </c>
      <c r="C36" s="8" t="s">
        <v>86</v>
      </c>
      <c r="D36" s="9">
        <v>4</v>
      </c>
      <c r="E36" s="10">
        <f>TRUNC(일위대가목록!E24,0)</f>
        <v>0</v>
      </c>
      <c r="F36" s="10">
        <f t="shared" si="5"/>
        <v>0</v>
      </c>
      <c r="G36" s="10">
        <f>TRUNC(일위대가목록!F24,0)</f>
        <v>0</v>
      </c>
      <c r="H36" s="10">
        <f t="shared" si="6"/>
        <v>0</v>
      </c>
      <c r="I36" s="10">
        <f>TRUNC(일위대가목록!G24,0)</f>
        <v>0</v>
      </c>
      <c r="J36" s="10">
        <f t="shared" si="7"/>
        <v>0</v>
      </c>
      <c r="K36" s="10">
        <f t="shared" si="8"/>
        <v>0</v>
      </c>
      <c r="L36" s="10">
        <f t="shared" si="8"/>
        <v>0</v>
      </c>
      <c r="M36" s="8" t="s">
        <v>52</v>
      </c>
      <c r="N36" s="5" t="s">
        <v>140</v>
      </c>
      <c r="O36" s="5" t="s">
        <v>52</v>
      </c>
      <c r="P36" s="5" t="s">
        <v>52</v>
      </c>
      <c r="Q36" s="5" t="s">
        <v>121</v>
      </c>
      <c r="R36" s="5" t="s">
        <v>60</v>
      </c>
      <c r="S36" s="5" t="s">
        <v>61</v>
      </c>
      <c r="T36" s="5" t="s">
        <v>61</v>
      </c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5" t="s">
        <v>52</v>
      </c>
      <c r="AS36" s="5" t="s">
        <v>52</v>
      </c>
      <c r="AT36" s="1"/>
      <c r="AU36" s="5" t="s">
        <v>141</v>
      </c>
      <c r="AV36" s="1">
        <v>2351</v>
      </c>
    </row>
    <row r="37" spans="1:48" ht="30" customHeight="1">
      <c r="A37" s="8" t="s">
        <v>106</v>
      </c>
      <c r="B37" s="8" t="s">
        <v>107</v>
      </c>
      <c r="C37" s="8" t="s">
        <v>99</v>
      </c>
      <c r="D37" s="9">
        <v>1</v>
      </c>
      <c r="E37" s="10">
        <f>TRUNC(일위대가목록!E16,0)</f>
        <v>0</v>
      </c>
      <c r="F37" s="10">
        <f t="shared" si="5"/>
        <v>0</v>
      </c>
      <c r="G37" s="10">
        <f>TRUNC(일위대가목록!F16,0)</f>
        <v>0</v>
      </c>
      <c r="H37" s="10">
        <f t="shared" si="6"/>
        <v>0</v>
      </c>
      <c r="I37" s="10">
        <f>TRUNC(일위대가목록!G16,0)</f>
        <v>0</v>
      </c>
      <c r="J37" s="10">
        <f t="shared" si="7"/>
        <v>0</v>
      </c>
      <c r="K37" s="10">
        <f t="shared" si="8"/>
        <v>0</v>
      </c>
      <c r="L37" s="10">
        <f t="shared" si="8"/>
        <v>0</v>
      </c>
      <c r="M37" s="8" t="s">
        <v>52</v>
      </c>
      <c r="N37" s="5" t="s">
        <v>108</v>
      </c>
      <c r="O37" s="5" t="s">
        <v>52</v>
      </c>
      <c r="P37" s="5" t="s">
        <v>52</v>
      </c>
      <c r="Q37" s="5" t="s">
        <v>121</v>
      </c>
      <c r="R37" s="5" t="s">
        <v>60</v>
      </c>
      <c r="S37" s="5" t="s">
        <v>61</v>
      </c>
      <c r="T37" s="5" t="s">
        <v>61</v>
      </c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5" t="s">
        <v>52</v>
      </c>
      <c r="AS37" s="5" t="s">
        <v>52</v>
      </c>
      <c r="AT37" s="1"/>
      <c r="AU37" s="5" t="s">
        <v>142</v>
      </c>
      <c r="AV37" s="1">
        <v>1901</v>
      </c>
    </row>
    <row r="38" spans="1:48" ht="30" customHeight="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</row>
    <row r="39" spans="1:48" ht="30" customHeight="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</row>
    <row r="40" spans="1:48" ht="30" customHeight="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</row>
    <row r="41" spans="1:48" ht="30" customHeight="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</row>
    <row r="42" spans="1:48" ht="30" customHeight="1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</row>
    <row r="43" spans="1:48" ht="30" customHeight="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</row>
    <row r="44" spans="1:48" ht="30" customHeight="1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</row>
    <row r="45" spans="1:48" ht="30" customHeight="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</row>
    <row r="46" spans="1:48" ht="30" customHeight="1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</row>
    <row r="47" spans="1:48" ht="30" customHeight="1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</row>
    <row r="48" spans="1:48" ht="30" customHeight="1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</row>
    <row r="49" spans="1:48" ht="30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</row>
    <row r="50" spans="1:48" ht="30" customHeight="1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</row>
    <row r="51" spans="1:48" ht="30" customHeight="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</row>
    <row r="52" spans="1:48" ht="30" customHeight="1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</row>
    <row r="53" spans="1:48" ht="30" customHeight="1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</row>
    <row r="54" spans="1:48" ht="30" customHeight="1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</row>
    <row r="55" spans="1:48" ht="30" customHeight="1">
      <c r="A55" s="9" t="s">
        <v>118</v>
      </c>
      <c r="B55" s="9"/>
      <c r="C55" s="9"/>
      <c r="D55" s="9"/>
      <c r="E55" s="9"/>
      <c r="F55" s="10">
        <f>SUM(F31:F54)</f>
        <v>0</v>
      </c>
      <c r="G55" s="9"/>
      <c r="H55" s="10">
        <f>SUM(H31:H54)</f>
        <v>0</v>
      </c>
      <c r="I55" s="9"/>
      <c r="J55" s="10">
        <f>SUM(J31:J54)</f>
        <v>0</v>
      </c>
      <c r="K55" s="9"/>
      <c r="L55" s="10">
        <f>SUM(L31:L54)</f>
        <v>0</v>
      </c>
      <c r="M55" s="9"/>
      <c r="N55" t="s">
        <v>119</v>
      </c>
    </row>
    <row r="56" spans="1:48" ht="30" customHeight="1">
      <c r="A56" s="8" t="s">
        <v>143</v>
      </c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1"/>
      <c r="O56" s="1"/>
      <c r="P56" s="1"/>
      <c r="Q56" s="5" t="s">
        <v>144</v>
      </c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</row>
    <row r="57" spans="1:48" ht="30" customHeight="1">
      <c r="A57" s="8" t="s">
        <v>145</v>
      </c>
      <c r="B57" s="8" t="s">
        <v>146</v>
      </c>
      <c r="C57" s="8" t="s">
        <v>147</v>
      </c>
      <c r="D57" s="9">
        <v>23</v>
      </c>
      <c r="E57" s="10">
        <f>TRUNC(일위대가목록!E25,0)</f>
        <v>0</v>
      </c>
      <c r="F57" s="10">
        <f t="shared" ref="F57:F75" si="9">TRUNC(E57*D57, 0)</f>
        <v>0</v>
      </c>
      <c r="G57" s="10">
        <f>TRUNC(일위대가목록!F25,0)</f>
        <v>0</v>
      </c>
      <c r="H57" s="10">
        <f t="shared" ref="H57:H75" si="10">TRUNC(G57*D57, 0)</f>
        <v>0</v>
      </c>
      <c r="I57" s="10">
        <f>TRUNC(일위대가목록!G25,0)</f>
        <v>0</v>
      </c>
      <c r="J57" s="10">
        <f t="shared" ref="J57:J75" si="11">TRUNC(I57*D57, 0)</f>
        <v>0</v>
      </c>
      <c r="K57" s="10">
        <f t="shared" ref="K57:K75" si="12">TRUNC(E57+G57+I57, 0)</f>
        <v>0</v>
      </c>
      <c r="L57" s="10">
        <f t="shared" ref="L57:L75" si="13">TRUNC(F57+H57+J57, 0)</f>
        <v>0</v>
      </c>
      <c r="M57" s="8" t="s">
        <v>52</v>
      </c>
      <c r="N57" s="5" t="s">
        <v>148</v>
      </c>
      <c r="O57" s="5" t="s">
        <v>52</v>
      </c>
      <c r="P57" s="5" t="s">
        <v>52</v>
      </c>
      <c r="Q57" s="5" t="s">
        <v>144</v>
      </c>
      <c r="R57" s="5" t="s">
        <v>60</v>
      </c>
      <c r="S57" s="5" t="s">
        <v>61</v>
      </c>
      <c r="T57" s="5" t="s">
        <v>61</v>
      </c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5" t="s">
        <v>52</v>
      </c>
      <c r="AS57" s="5" t="s">
        <v>52</v>
      </c>
      <c r="AT57" s="1"/>
      <c r="AU57" s="5" t="s">
        <v>149</v>
      </c>
      <c r="AV57" s="1">
        <v>1806</v>
      </c>
    </row>
    <row r="58" spans="1:48" ht="30" customHeight="1">
      <c r="A58" s="8" t="s">
        <v>145</v>
      </c>
      <c r="B58" s="8" t="s">
        <v>150</v>
      </c>
      <c r="C58" s="8" t="s">
        <v>147</v>
      </c>
      <c r="D58" s="9">
        <v>6</v>
      </c>
      <c r="E58" s="10">
        <f>TRUNC(일위대가목록!E26,0)</f>
        <v>0</v>
      </c>
      <c r="F58" s="10">
        <f t="shared" si="9"/>
        <v>0</v>
      </c>
      <c r="G58" s="10">
        <f>TRUNC(일위대가목록!F26,0)</f>
        <v>0</v>
      </c>
      <c r="H58" s="10">
        <f t="shared" si="10"/>
        <v>0</v>
      </c>
      <c r="I58" s="10">
        <f>TRUNC(일위대가목록!G26,0)</f>
        <v>0</v>
      </c>
      <c r="J58" s="10">
        <f t="shared" si="11"/>
        <v>0</v>
      </c>
      <c r="K58" s="10">
        <f t="shared" si="12"/>
        <v>0</v>
      </c>
      <c r="L58" s="10">
        <f t="shared" si="13"/>
        <v>0</v>
      </c>
      <c r="M58" s="8" t="s">
        <v>52</v>
      </c>
      <c r="N58" s="5" t="s">
        <v>151</v>
      </c>
      <c r="O58" s="5" t="s">
        <v>52</v>
      </c>
      <c r="P58" s="5" t="s">
        <v>52</v>
      </c>
      <c r="Q58" s="5" t="s">
        <v>144</v>
      </c>
      <c r="R58" s="5" t="s">
        <v>60</v>
      </c>
      <c r="S58" s="5" t="s">
        <v>61</v>
      </c>
      <c r="T58" s="5" t="s">
        <v>61</v>
      </c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5" t="s">
        <v>52</v>
      </c>
      <c r="AS58" s="5" t="s">
        <v>52</v>
      </c>
      <c r="AT58" s="1"/>
      <c r="AU58" s="5" t="s">
        <v>152</v>
      </c>
      <c r="AV58" s="1">
        <v>1808</v>
      </c>
    </row>
    <row r="59" spans="1:48" ht="30" customHeight="1">
      <c r="A59" s="8" t="s">
        <v>153</v>
      </c>
      <c r="B59" s="8" t="s">
        <v>150</v>
      </c>
      <c r="C59" s="8" t="s">
        <v>147</v>
      </c>
      <c r="D59" s="9">
        <v>10</v>
      </c>
      <c r="E59" s="10">
        <f>TRUNC(일위대가목록!E27,0)</f>
        <v>0</v>
      </c>
      <c r="F59" s="10">
        <f t="shared" si="9"/>
        <v>0</v>
      </c>
      <c r="G59" s="10">
        <f>TRUNC(일위대가목록!F27,0)</f>
        <v>0</v>
      </c>
      <c r="H59" s="10">
        <f t="shared" si="10"/>
        <v>0</v>
      </c>
      <c r="I59" s="10">
        <f>TRUNC(일위대가목록!G27,0)</f>
        <v>0</v>
      </c>
      <c r="J59" s="10">
        <f t="shared" si="11"/>
        <v>0</v>
      </c>
      <c r="K59" s="10">
        <f t="shared" si="12"/>
        <v>0</v>
      </c>
      <c r="L59" s="10">
        <f t="shared" si="13"/>
        <v>0</v>
      </c>
      <c r="M59" s="8" t="s">
        <v>52</v>
      </c>
      <c r="N59" s="5" t="s">
        <v>154</v>
      </c>
      <c r="O59" s="5" t="s">
        <v>52</v>
      </c>
      <c r="P59" s="5" t="s">
        <v>52</v>
      </c>
      <c r="Q59" s="5" t="s">
        <v>144</v>
      </c>
      <c r="R59" s="5" t="s">
        <v>60</v>
      </c>
      <c r="S59" s="5" t="s">
        <v>61</v>
      </c>
      <c r="T59" s="5" t="s">
        <v>61</v>
      </c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5" t="s">
        <v>52</v>
      </c>
      <c r="AS59" s="5" t="s">
        <v>52</v>
      </c>
      <c r="AT59" s="1"/>
      <c r="AU59" s="5" t="s">
        <v>155</v>
      </c>
      <c r="AV59" s="1">
        <v>1809</v>
      </c>
    </row>
    <row r="60" spans="1:48" ht="30" customHeight="1">
      <c r="A60" s="8" t="s">
        <v>156</v>
      </c>
      <c r="B60" s="8" t="s">
        <v>157</v>
      </c>
      <c r="C60" s="8" t="s">
        <v>147</v>
      </c>
      <c r="D60" s="9">
        <v>33</v>
      </c>
      <c r="E60" s="10">
        <f>TRUNC(일위대가목록!E28,0)</f>
        <v>0</v>
      </c>
      <c r="F60" s="10">
        <f t="shared" si="9"/>
        <v>0</v>
      </c>
      <c r="G60" s="10">
        <f>TRUNC(일위대가목록!F28,0)</f>
        <v>0</v>
      </c>
      <c r="H60" s="10">
        <f t="shared" si="10"/>
        <v>0</v>
      </c>
      <c r="I60" s="10">
        <f>TRUNC(일위대가목록!G28,0)</f>
        <v>0</v>
      </c>
      <c r="J60" s="10">
        <f t="shared" si="11"/>
        <v>0</v>
      </c>
      <c r="K60" s="10">
        <f t="shared" si="12"/>
        <v>0</v>
      </c>
      <c r="L60" s="10">
        <f t="shared" si="13"/>
        <v>0</v>
      </c>
      <c r="M60" s="8" t="s">
        <v>52</v>
      </c>
      <c r="N60" s="5" t="s">
        <v>158</v>
      </c>
      <c r="O60" s="5" t="s">
        <v>52</v>
      </c>
      <c r="P60" s="5" t="s">
        <v>52</v>
      </c>
      <c r="Q60" s="5" t="s">
        <v>144</v>
      </c>
      <c r="R60" s="5" t="s">
        <v>60</v>
      </c>
      <c r="S60" s="5" t="s">
        <v>61</v>
      </c>
      <c r="T60" s="5" t="s">
        <v>61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5" t="s">
        <v>52</v>
      </c>
      <c r="AS60" s="5" t="s">
        <v>52</v>
      </c>
      <c r="AT60" s="1"/>
      <c r="AU60" s="5" t="s">
        <v>159</v>
      </c>
      <c r="AV60" s="1">
        <v>1810</v>
      </c>
    </row>
    <row r="61" spans="1:48" ht="30" customHeight="1">
      <c r="A61" s="8" t="s">
        <v>160</v>
      </c>
      <c r="B61" s="8" t="s">
        <v>161</v>
      </c>
      <c r="C61" s="8" t="s">
        <v>147</v>
      </c>
      <c r="D61" s="9">
        <v>2</v>
      </c>
      <c r="E61" s="10">
        <f>TRUNC(일위대가목록!E29,0)</f>
        <v>0</v>
      </c>
      <c r="F61" s="10">
        <f t="shared" si="9"/>
        <v>0</v>
      </c>
      <c r="G61" s="10">
        <f>TRUNC(일위대가목록!F29,0)</f>
        <v>0</v>
      </c>
      <c r="H61" s="10">
        <f t="shared" si="10"/>
        <v>0</v>
      </c>
      <c r="I61" s="10">
        <f>TRUNC(일위대가목록!G29,0)</f>
        <v>0</v>
      </c>
      <c r="J61" s="10">
        <f t="shared" si="11"/>
        <v>0</v>
      </c>
      <c r="K61" s="10">
        <f t="shared" si="12"/>
        <v>0</v>
      </c>
      <c r="L61" s="10">
        <f t="shared" si="13"/>
        <v>0</v>
      </c>
      <c r="M61" s="8" t="s">
        <v>52</v>
      </c>
      <c r="N61" s="5" t="s">
        <v>162</v>
      </c>
      <c r="O61" s="5" t="s">
        <v>52</v>
      </c>
      <c r="P61" s="5" t="s">
        <v>52</v>
      </c>
      <c r="Q61" s="5" t="s">
        <v>144</v>
      </c>
      <c r="R61" s="5" t="s">
        <v>60</v>
      </c>
      <c r="S61" s="5" t="s">
        <v>61</v>
      </c>
      <c r="T61" s="5" t="s">
        <v>61</v>
      </c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5" t="s">
        <v>52</v>
      </c>
      <c r="AS61" s="5" t="s">
        <v>52</v>
      </c>
      <c r="AT61" s="1"/>
      <c r="AU61" s="5" t="s">
        <v>163</v>
      </c>
      <c r="AV61" s="1">
        <v>1811</v>
      </c>
    </row>
    <row r="62" spans="1:48" ht="30" customHeight="1">
      <c r="A62" s="8" t="s">
        <v>164</v>
      </c>
      <c r="B62" s="8" t="s">
        <v>165</v>
      </c>
      <c r="C62" s="8" t="s">
        <v>166</v>
      </c>
      <c r="D62" s="9">
        <v>6</v>
      </c>
      <c r="E62" s="10">
        <f>TRUNC(일위대가목록!E30,0)</f>
        <v>0</v>
      </c>
      <c r="F62" s="10">
        <f t="shared" si="9"/>
        <v>0</v>
      </c>
      <c r="G62" s="10">
        <f>TRUNC(일위대가목록!F30,0)</f>
        <v>0</v>
      </c>
      <c r="H62" s="10">
        <f t="shared" si="10"/>
        <v>0</v>
      </c>
      <c r="I62" s="10">
        <f>TRUNC(일위대가목록!G30,0)</f>
        <v>0</v>
      </c>
      <c r="J62" s="10">
        <f t="shared" si="11"/>
        <v>0</v>
      </c>
      <c r="K62" s="10">
        <f t="shared" si="12"/>
        <v>0</v>
      </c>
      <c r="L62" s="10">
        <f t="shared" si="13"/>
        <v>0</v>
      </c>
      <c r="M62" s="8" t="s">
        <v>52</v>
      </c>
      <c r="N62" s="5" t="s">
        <v>167</v>
      </c>
      <c r="O62" s="5" t="s">
        <v>52</v>
      </c>
      <c r="P62" s="5" t="s">
        <v>52</v>
      </c>
      <c r="Q62" s="5" t="s">
        <v>144</v>
      </c>
      <c r="R62" s="5" t="s">
        <v>60</v>
      </c>
      <c r="S62" s="5" t="s">
        <v>61</v>
      </c>
      <c r="T62" s="5" t="s">
        <v>61</v>
      </c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5" t="s">
        <v>52</v>
      </c>
      <c r="AS62" s="5" t="s">
        <v>52</v>
      </c>
      <c r="AT62" s="1"/>
      <c r="AU62" s="5" t="s">
        <v>168</v>
      </c>
      <c r="AV62" s="1">
        <v>581</v>
      </c>
    </row>
    <row r="63" spans="1:48" ht="30" customHeight="1">
      <c r="A63" s="8" t="s">
        <v>164</v>
      </c>
      <c r="B63" s="8" t="s">
        <v>169</v>
      </c>
      <c r="C63" s="8" t="s">
        <v>166</v>
      </c>
      <c r="D63" s="9">
        <v>2</v>
      </c>
      <c r="E63" s="10">
        <f>TRUNC(일위대가목록!E31,0)</f>
        <v>0</v>
      </c>
      <c r="F63" s="10">
        <f t="shared" si="9"/>
        <v>0</v>
      </c>
      <c r="G63" s="10">
        <f>TRUNC(일위대가목록!F31,0)</f>
        <v>0</v>
      </c>
      <c r="H63" s="10">
        <f t="shared" si="10"/>
        <v>0</v>
      </c>
      <c r="I63" s="10">
        <f>TRUNC(일위대가목록!G31,0)</f>
        <v>0</v>
      </c>
      <c r="J63" s="10">
        <f t="shared" si="11"/>
        <v>0</v>
      </c>
      <c r="K63" s="10">
        <f t="shared" si="12"/>
        <v>0</v>
      </c>
      <c r="L63" s="10">
        <f t="shared" si="13"/>
        <v>0</v>
      </c>
      <c r="M63" s="8" t="s">
        <v>52</v>
      </c>
      <c r="N63" s="5" t="s">
        <v>170</v>
      </c>
      <c r="O63" s="5" t="s">
        <v>52</v>
      </c>
      <c r="P63" s="5" t="s">
        <v>52</v>
      </c>
      <c r="Q63" s="5" t="s">
        <v>144</v>
      </c>
      <c r="R63" s="5" t="s">
        <v>60</v>
      </c>
      <c r="S63" s="5" t="s">
        <v>61</v>
      </c>
      <c r="T63" s="5" t="s">
        <v>61</v>
      </c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5" t="s">
        <v>52</v>
      </c>
      <c r="AS63" s="5" t="s">
        <v>52</v>
      </c>
      <c r="AT63" s="1"/>
      <c r="AU63" s="5" t="s">
        <v>171</v>
      </c>
      <c r="AV63" s="1">
        <v>582</v>
      </c>
    </row>
    <row r="64" spans="1:48" ht="30" customHeight="1">
      <c r="A64" s="8" t="s">
        <v>164</v>
      </c>
      <c r="B64" s="8" t="s">
        <v>172</v>
      </c>
      <c r="C64" s="8" t="s">
        <v>166</v>
      </c>
      <c r="D64" s="9">
        <v>6</v>
      </c>
      <c r="E64" s="10">
        <f>TRUNC(일위대가목록!E32,0)</f>
        <v>0</v>
      </c>
      <c r="F64" s="10">
        <f t="shared" si="9"/>
        <v>0</v>
      </c>
      <c r="G64" s="10">
        <f>TRUNC(일위대가목록!F32,0)</f>
        <v>0</v>
      </c>
      <c r="H64" s="10">
        <f t="shared" si="10"/>
        <v>0</v>
      </c>
      <c r="I64" s="10">
        <f>TRUNC(일위대가목록!G32,0)</f>
        <v>0</v>
      </c>
      <c r="J64" s="10">
        <f t="shared" si="11"/>
        <v>0</v>
      </c>
      <c r="K64" s="10">
        <f t="shared" si="12"/>
        <v>0</v>
      </c>
      <c r="L64" s="10">
        <f t="shared" si="13"/>
        <v>0</v>
      </c>
      <c r="M64" s="8" t="s">
        <v>52</v>
      </c>
      <c r="N64" s="5" t="s">
        <v>173</v>
      </c>
      <c r="O64" s="5" t="s">
        <v>52</v>
      </c>
      <c r="P64" s="5" t="s">
        <v>52</v>
      </c>
      <c r="Q64" s="5" t="s">
        <v>144</v>
      </c>
      <c r="R64" s="5" t="s">
        <v>60</v>
      </c>
      <c r="S64" s="5" t="s">
        <v>61</v>
      </c>
      <c r="T64" s="5" t="s">
        <v>61</v>
      </c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5" t="s">
        <v>52</v>
      </c>
      <c r="AS64" s="5" t="s">
        <v>52</v>
      </c>
      <c r="AT64" s="1"/>
      <c r="AU64" s="5" t="s">
        <v>174</v>
      </c>
      <c r="AV64" s="1">
        <v>604</v>
      </c>
    </row>
    <row r="65" spans="1:48" ht="30" customHeight="1">
      <c r="A65" s="8" t="s">
        <v>175</v>
      </c>
      <c r="B65" s="8" t="s">
        <v>176</v>
      </c>
      <c r="C65" s="8" t="s">
        <v>166</v>
      </c>
      <c r="D65" s="9">
        <v>10</v>
      </c>
      <c r="E65" s="10">
        <f>TRUNC(일위대가목록!E33,0)</f>
        <v>0</v>
      </c>
      <c r="F65" s="10">
        <f t="shared" si="9"/>
        <v>0</v>
      </c>
      <c r="G65" s="10">
        <f>TRUNC(일위대가목록!F33,0)</f>
        <v>0</v>
      </c>
      <c r="H65" s="10">
        <f t="shared" si="10"/>
        <v>0</v>
      </c>
      <c r="I65" s="10">
        <f>TRUNC(일위대가목록!G33,0)</f>
        <v>0</v>
      </c>
      <c r="J65" s="10">
        <f t="shared" si="11"/>
        <v>0</v>
      </c>
      <c r="K65" s="10">
        <f t="shared" si="12"/>
        <v>0</v>
      </c>
      <c r="L65" s="10">
        <f t="shared" si="13"/>
        <v>0</v>
      </c>
      <c r="M65" s="8" t="s">
        <v>52</v>
      </c>
      <c r="N65" s="5" t="s">
        <v>177</v>
      </c>
      <c r="O65" s="5" t="s">
        <v>52</v>
      </c>
      <c r="P65" s="5" t="s">
        <v>52</v>
      </c>
      <c r="Q65" s="5" t="s">
        <v>144</v>
      </c>
      <c r="R65" s="5" t="s">
        <v>60</v>
      </c>
      <c r="S65" s="5" t="s">
        <v>61</v>
      </c>
      <c r="T65" s="5" t="s">
        <v>61</v>
      </c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5" t="s">
        <v>52</v>
      </c>
      <c r="AS65" s="5" t="s">
        <v>52</v>
      </c>
      <c r="AT65" s="1"/>
      <c r="AU65" s="5" t="s">
        <v>178</v>
      </c>
      <c r="AV65" s="1">
        <v>583</v>
      </c>
    </row>
    <row r="66" spans="1:48" ht="30" customHeight="1">
      <c r="A66" s="8" t="s">
        <v>179</v>
      </c>
      <c r="B66" s="8" t="s">
        <v>180</v>
      </c>
      <c r="C66" s="8" t="s">
        <v>166</v>
      </c>
      <c r="D66" s="9">
        <v>4</v>
      </c>
      <c r="E66" s="10">
        <f>TRUNC(일위대가목록!E34,0)</f>
        <v>0</v>
      </c>
      <c r="F66" s="10">
        <f t="shared" si="9"/>
        <v>0</v>
      </c>
      <c r="G66" s="10">
        <f>TRUNC(일위대가목록!F34,0)</f>
        <v>0</v>
      </c>
      <c r="H66" s="10">
        <f t="shared" si="10"/>
        <v>0</v>
      </c>
      <c r="I66" s="10">
        <f>TRUNC(일위대가목록!G34,0)</f>
        <v>0</v>
      </c>
      <c r="J66" s="10">
        <f t="shared" si="11"/>
        <v>0</v>
      </c>
      <c r="K66" s="10">
        <f t="shared" si="12"/>
        <v>0</v>
      </c>
      <c r="L66" s="10">
        <f t="shared" si="13"/>
        <v>0</v>
      </c>
      <c r="M66" s="8" t="s">
        <v>52</v>
      </c>
      <c r="N66" s="5" t="s">
        <v>181</v>
      </c>
      <c r="O66" s="5" t="s">
        <v>52</v>
      </c>
      <c r="P66" s="5" t="s">
        <v>52</v>
      </c>
      <c r="Q66" s="5" t="s">
        <v>144</v>
      </c>
      <c r="R66" s="5" t="s">
        <v>60</v>
      </c>
      <c r="S66" s="5" t="s">
        <v>61</v>
      </c>
      <c r="T66" s="5" t="s">
        <v>61</v>
      </c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5" t="s">
        <v>52</v>
      </c>
      <c r="AS66" s="5" t="s">
        <v>52</v>
      </c>
      <c r="AT66" s="1"/>
      <c r="AU66" s="5" t="s">
        <v>182</v>
      </c>
      <c r="AV66" s="1">
        <v>584</v>
      </c>
    </row>
    <row r="67" spans="1:48" ht="30" customHeight="1">
      <c r="A67" s="8" t="s">
        <v>179</v>
      </c>
      <c r="B67" s="8" t="s">
        <v>183</v>
      </c>
      <c r="C67" s="8" t="s">
        <v>166</v>
      </c>
      <c r="D67" s="9">
        <v>51</v>
      </c>
      <c r="E67" s="10">
        <f>TRUNC(일위대가목록!E35,0)</f>
        <v>0</v>
      </c>
      <c r="F67" s="10">
        <f t="shared" si="9"/>
        <v>0</v>
      </c>
      <c r="G67" s="10">
        <f>TRUNC(일위대가목록!F35,0)</f>
        <v>0</v>
      </c>
      <c r="H67" s="10">
        <f t="shared" si="10"/>
        <v>0</v>
      </c>
      <c r="I67" s="10">
        <f>TRUNC(일위대가목록!G35,0)</f>
        <v>0</v>
      </c>
      <c r="J67" s="10">
        <f t="shared" si="11"/>
        <v>0</v>
      </c>
      <c r="K67" s="10">
        <f t="shared" si="12"/>
        <v>0</v>
      </c>
      <c r="L67" s="10">
        <f t="shared" si="13"/>
        <v>0</v>
      </c>
      <c r="M67" s="8" t="s">
        <v>52</v>
      </c>
      <c r="N67" s="5" t="s">
        <v>184</v>
      </c>
      <c r="O67" s="5" t="s">
        <v>52</v>
      </c>
      <c r="P67" s="5" t="s">
        <v>52</v>
      </c>
      <c r="Q67" s="5" t="s">
        <v>144</v>
      </c>
      <c r="R67" s="5" t="s">
        <v>60</v>
      </c>
      <c r="S67" s="5" t="s">
        <v>61</v>
      </c>
      <c r="T67" s="5" t="s">
        <v>61</v>
      </c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5" t="s">
        <v>52</v>
      </c>
      <c r="AS67" s="5" t="s">
        <v>52</v>
      </c>
      <c r="AT67" s="1"/>
      <c r="AU67" s="5" t="s">
        <v>185</v>
      </c>
      <c r="AV67" s="1">
        <v>585</v>
      </c>
    </row>
    <row r="68" spans="1:48" ht="30" customHeight="1">
      <c r="A68" s="8" t="s">
        <v>179</v>
      </c>
      <c r="B68" s="8" t="s">
        <v>186</v>
      </c>
      <c r="C68" s="8" t="s">
        <v>166</v>
      </c>
      <c r="D68" s="9">
        <v>22</v>
      </c>
      <c r="E68" s="10">
        <f>TRUNC(일위대가목록!E36,0)</f>
        <v>0</v>
      </c>
      <c r="F68" s="10">
        <f t="shared" si="9"/>
        <v>0</v>
      </c>
      <c r="G68" s="10">
        <f>TRUNC(일위대가목록!F36,0)</f>
        <v>0</v>
      </c>
      <c r="H68" s="10">
        <f t="shared" si="10"/>
        <v>0</v>
      </c>
      <c r="I68" s="10">
        <f>TRUNC(일위대가목록!G36,0)</f>
        <v>0</v>
      </c>
      <c r="J68" s="10">
        <f t="shared" si="11"/>
        <v>0</v>
      </c>
      <c r="K68" s="10">
        <f t="shared" si="12"/>
        <v>0</v>
      </c>
      <c r="L68" s="10">
        <f t="shared" si="13"/>
        <v>0</v>
      </c>
      <c r="M68" s="8" t="s">
        <v>52</v>
      </c>
      <c r="N68" s="5" t="s">
        <v>187</v>
      </c>
      <c r="O68" s="5" t="s">
        <v>52</v>
      </c>
      <c r="P68" s="5" t="s">
        <v>52</v>
      </c>
      <c r="Q68" s="5" t="s">
        <v>144</v>
      </c>
      <c r="R68" s="5" t="s">
        <v>60</v>
      </c>
      <c r="S68" s="5" t="s">
        <v>61</v>
      </c>
      <c r="T68" s="5" t="s">
        <v>61</v>
      </c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5" t="s">
        <v>52</v>
      </c>
      <c r="AS68" s="5" t="s">
        <v>52</v>
      </c>
      <c r="AT68" s="1"/>
      <c r="AU68" s="5" t="s">
        <v>188</v>
      </c>
      <c r="AV68" s="1">
        <v>586</v>
      </c>
    </row>
    <row r="69" spans="1:48" ht="30" customHeight="1">
      <c r="A69" s="8" t="s">
        <v>179</v>
      </c>
      <c r="B69" s="8" t="s">
        <v>189</v>
      </c>
      <c r="C69" s="8" t="s">
        <v>166</v>
      </c>
      <c r="D69" s="9"/>
      <c r="E69" s="10">
        <f>TRUNC(일위대가목록!E37,0)</f>
        <v>0</v>
      </c>
      <c r="F69" s="10">
        <f t="shared" si="9"/>
        <v>0</v>
      </c>
      <c r="G69" s="10">
        <f>TRUNC(일위대가목록!F37,0)</f>
        <v>0</v>
      </c>
      <c r="H69" s="10">
        <f t="shared" si="10"/>
        <v>0</v>
      </c>
      <c r="I69" s="10">
        <f>TRUNC(일위대가목록!G37,0)</f>
        <v>0</v>
      </c>
      <c r="J69" s="10">
        <f t="shared" si="11"/>
        <v>0</v>
      </c>
      <c r="K69" s="10">
        <f t="shared" si="12"/>
        <v>0</v>
      </c>
      <c r="L69" s="10">
        <f t="shared" si="13"/>
        <v>0</v>
      </c>
      <c r="M69" s="8" t="s">
        <v>52</v>
      </c>
      <c r="N69" s="5" t="s">
        <v>190</v>
      </c>
      <c r="O69" s="5" t="s">
        <v>52</v>
      </c>
      <c r="P69" s="5" t="s">
        <v>52</v>
      </c>
      <c r="Q69" s="5" t="s">
        <v>144</v>
      </c>
      <c r="R69" s="5" t="s">
        <v>60</v>
      </c>
      <c r="S69" s="5" t="s">
        <v>61</v>
      </c>
      <c r="T69" s="5" t="s">
        <v>61</v>
      </c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5" t="s">
        <v>52</v>
      </c>
      <c r="AS69" s="5" t="s">
        <v>52</v>
      </c>
      <c r="AT69" s="1"/>
      <c r="AU69" s="5" t="s">
        <v>191</v>
      </c>
      <c r="AV69" s="1">
        <v>1825</v>
      </c>
    </row>
    <row r="70" spans="1:48" ht="30" customHeight="1">
      <c r="A70" s="8" t="s">
        <v>192</v>
      </c>
      <c r="B70" s="8" t="s">
        <v>193</v>
      </c>
      <c r="C70" s="8" t="s">
        <v>71</v>
      </c>
      <c r="D70" s="9">
        <v>1552</v>
      </c>
      <c r="E70" s="10">
        <f>TRUNC(일위대가목록!E38,0)</f>
        <v>0</v>
      </c>
      <c r="F70" s="10">
        <f t="shared" si="9"/>
        <v>0</v>
      </c>
      <c r="G70" s="10">
        <f>TRUNC(일위대가목록!F38,0)</f>
        <v>0</v>
      </c>
      <c r="H70" s="10">
        <f t="shared" si="10"/>
        <v>0</v>
      </c>
      <c r="I70" s="10">
        <f>TRUNC(일위대가목록!G38,0)</f>
        <v>0</v>
      </c>
      <c r="J70" s="10">
        <f t="shared" si="11"/>
        <v>0</v>
      </c>
      <c r="K70" s="10">
        <f t="shared" si="12"/>
        <v>0</v>
      </c>
      <c r="L70" s="10">
        <f t="shared" si="13"/>
        <v>0</v>
      </c>
      <c r="M70" s="8" t="s">
        <v>52</v>
      </c>
      <c r="N70" s="5" t="s">
        <v>194</v>
      </c>
      <c r="O70" s="5" t="s">
        <v>52</v>
      </c>
      <c r="P70" s="5" t="s">
        <v>52</v>
      </c>
      <c r="Q70" s="5" t="s">
        <v>144</v>
      </c>
      <c r="R70" s="5" t="s">
        <v>60</v>
      </c>
      <c r="S70" s="5" t="s">
        <v>61</v>
      </c>
      <c r="T70" s="5" t="s">
        <v>61</v>
      </c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5" t="s">
        <v>52</v>
      </c>
      <c r="AS70" s="5" t="s">
        <v>52</v>
      </c>
      <c r="AT70" s="1"/>
      <c r="AU70" s="5" t="s">
        <v>195</v>
      </c>
      <c r="AV70" s="1">
        <v>1822</v>
      </c>
    </row>
    <row r="71" spans="1:48" ht="30" customHeight="1">
      <c r="A71" s="8" t="s">
        <v>196</v>
      </c>
      <c r="B71" s="8" t="s">
        <v>197</v>
      </c>
      <c r="C71" s="8" t="s">
        <v>71</v>
      </c>
      <c r="D71" s="9">
        <v>134</v>
      </c>
      <c r="E71" s="10">
        <f>TRUNC(일위대가목록!E39,0)</f>
        <v>0</v>
      </c>
      <c r="F71" s="10">
        <f t="shared" si="9"/>
        <v>0</v>
      </c>
      <c r="G71" s="10">
        <f>TRUNC(일위대가목록!F39,0)</f>
        <v>0</v>
      </c>
      <c r="H71" s="10">
        <f t="shared" si="10"/>
        <v>0</v>
      </c>
      <c r="I71" s="10">
        <f>TRUNC(일위대가목록!G39,0)</f>
        <v>0</v>
      </c>
      <c r="J71" s="10">
        <f t="shared" si="11"/>
        <v>0</v>
      </c>
      <c r="K71" s="10">
        <f t="shared" si="12"/>
        <v>0</v>
      </c>
      <c r="L71" s="10">
        <f t="shared" si="13"/>
        <v>0</v>
      </c>
      <c r="M71" s="8" t="s">
        <v>52</v>
      </c>
      <c r="N71" s="5" t="s">
        <v>198</v>
      </c>
      <c r="O71" s="5" t="s">
        <v>52</v>
      </c>
      <c r="P71" s="5" t="s">
        <v>52</v>
      </c>
      <c r="Q71" s="5" t="s">
        <v>144</v>
      </c>
      <c r="R71" s="5" t="s">
        <v>60</v>
      </c>
      <c r="S71" s="5" t="s">
        <v>61</v>
      </c>
      <c r="T71" s="5" t="s">
        <v>61</v>
      </c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5" t="s">
        <v>52</v>
      </c>
      <c r="AS71" s="5" t="s">
        <v>52</v>
      </c>
      <c r="AT71" s="1"/>
      <c r="AU71" s="5" t="s">
        <v>199</v>
      </c>
      <c r="AV71" s="1">
        <v>1823</v>
      </c>
    </row>
    <row r="72" spans="1:48" ht="30" customHeight="1">
      <c r="A72" s="8" t="s">
        <v>84</v>
      </c>
      <c r="B72" s="8" t="s">
        <v>132</v>
      </c>
      <c r="C72" s="8" t="s">
        <v>86</v>
      </c>
      <c r="D72" s="9">
        <v>15</v>
      </c>
      <c r="E72" s="10">
        <f>TRUNC(일위대가목록!E22,0)</f>
        <v>0</v>
      </c>
      <c r="F72" s="10">
        <f t="shared" si="9"/>
        <v>0</v>
      </c>
      <c r="G72" s="10">
        <f>TRUNC(일위대가목록!F22,0)</f>
        <v>0</v>
      </c>
      <c r="H72" s="10">
        <f t="shared" si="10"/>
        <v>0</v>
      </c>
      <c r="I72" s="10">
        <f>TRUNC(일위대가목록!G22,0)</f>
        <v>0</v>
      </c>
      <c r="J72" s="10">
        <f t="shared" si="11"/>
        <v>0</v>
      </c>
      <c r="K72" s="10">
        <f t="shared" si="12"/>
        <v>0</v>
      </c>
      <c r="L72" s="10">
        <f t="shared" si="13"/>
        <v>0</v>
      </c>
      <c r="M72" s="8" t="s">
        <v>52</v>
      </c>
      <c r="N72" s="5" t="s">
        <v>133</v>
      </c>
      <c r="O72" s="5" t="s">
        <v>52</v>
      </c>
      <c r="P72" s="5" t="s">
        <v>52</v>
      </c>
      <c r="Q72" s="5" t="s">
        <v>144</v>
      </c>
      <c r="R72" s="5" t="s">
        <v>60</v>
      </c>
      <c r="S72" s="5" t="s">
        <v>61</v>
      </c>
      <c r="T72" s="5" t="s">
        <v>61</v>
      </c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5" t="s">
        <v>52</v>
      </c>
      <c r="AS72" s="5" t="s">
        <v>52</v>
      </c>
      <c r="AT72" s="1"/>
      <c r="AU72" s="5" t="s">
        <v>200</v>
      </c>
      <c r="AV72" s="1">
        <v>2352</v>
      </c>
    </row>
    <row r="73" spans="1:48" ht="30" customHeight="1">
      <c r="A73" s="8" t="s">
        <v>84</v>
      </c>
      <c r="B73" s="8" t="s">
        <v>201</v>
      </c>
      <c r="C73" s="8" t="s">
        <v>86</v>
      </c>
      <c r="D73" s="9">
        <v>11</v>
      </c>
      <c r="E73" s="10">
        <f>TRUNC(일위대가목록!E40,0)</f>
        <v>0</v>
      </c>
      <c r="F73" s="10">
        <f t="shared" si="9"/>
        <v>0</v>
      </c>
      <c r="G73" s="10">
        <f>TRUNC(일위대가목록!F40,0)</f>
        <v>0</v>
      </c>
      <c r="H73" s="10">
        <f t="shared" si="10"/>
        <v>0</v>
      </c>
      <c r="I73" s="10">
        <f>TRUNC(일위대가목록!G40,0)</f>
        <v>0</v>
      </c>
      <c r="J73" s="10">
        <f t="shared" si="11"/>
        <v>0</v>
      </c>
      <c r="K73" s="10">
        <f t="shared" si="12"/>
        <v>0</v>
      </c>
      <c r="L73" s="10">
        <f t="shared" si="13"/>
        <v>0</v>
      </c>
      <c r="M73" s="8" t="s">
        <v>52</v>
      </c>
      <c r="N73" s="5" t="s">
        <v>202</v>
      </c>
      <c r="O73" s="5" t="s">
        <v>52</v>
      </c>
      <c r="P73" s="5" t="s">
        <v>52</v>
      </c>
      <c r="Q73" s="5" t="s">
        <v>144</v>
      </c>
      <c r="R73" s="5" t="s">
        <v>60</v>
      </c>
      <c r="S73" s="5" t="s">
        <v>61</v>
      </c>
      <c r="T73" s="5" t="s">
        <v>61</v>
      </c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5" t="s">
        <v>52</v>
      </c>
      <c r="AS73" s="5" t="s">
        <v>52</v>
      </c>
      <c r="AT73" s="1"/>
      <c r="AU73" s="5" t="s">
        <v>203</v>
      </c>
      <c r="AV73" s="1">
        <v>2353</v>
      </c>
    </row>
    <row r="74" spans="1:48" ht="30" customHeight="1">
      <c r="A74" s="8" t="s">
        <v>84</v>
      </c>
      <c r="B74" s="8" t="s">
        <v>135</v>
      </c>
      <c r="C74" s="8" t="s">
        <v>86</v>
      </c>
      <c r="D74" s="9">
        <v>272</v>
      </c>
      <c r="E74" s="10">
        <f>TRUNC(일위대가목록!E23,0)</f>
        <v>0</v>
      </c>
      <c r="F74" s="10">
        <f t="shared" si="9"/>
        <v>0</v>
      </c>
      <c r="G74" s="10">
        <f>TRUNC(일위대가목록!F23,0)</f>
        <v>0</v>
      </c>
      <c r="H74" s="10">
        <f t="shared" si="10"/>
        <v>0</v>
      </c>
      <c r="I74" s="10">
        <f>TRUNC(일위대가목록!G23,0)</f>
        <v>0</v>
      </c>
      <c r="J74" s="10">
        <f t="shared" si="11"/>
        <v>0</v>
      </c>
      <c r="K74" s="10">
        <f t="shared" si="12"/>
        <v>0</v>
      </c>
      <c r="L74" s="10">
        <f t="shared" si="13"/>
        <v>0</v>
      </c>
      <c r="M74" s="8" t="s">
        <v>52</v>
      </c>
      <c r="N74" s="5" t="s">
        <v>136</v>
      </c>
      <c r="O74" s="5" t="s">
        <v>52</v>
      </c>
      <c r="P74" s="5" t="s">
        <v>52</v>
      </c>
      <c r="Q74" s="5" t="s">
        <v>144</v>
      </c>
      <c r="R74" s="5" t="s">
        <v>60</v>
      </c>
      <c r="S74" s="5" t="s">
        <v>61</v>
      </c>
      <c r="T74" s="5" t="s">
        <v>61</v>
      </c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5" t="s">
        <v>52</v>
      </c>
      <c r="AS74" s="5" t="s">
        <v>52</v>
      </c>
      <c r="AT74" s="1"/>
      <c r="AU74" s="5" t="s">
        <v>204</v>
      </c>
      <c r="AV74" s="1">
        <v>2354</v>
      </c>
    </row>
    <row r="75" spans="1:48" ht="30" customHeight="1">
      <c r="A75" s="8" t="s">
        <v>138</v>
      </c>
      <c r="B75" s="8" t="s">
        <v>205</v>
      </c>
      <c r="C75" s="8" t="s">
        <v>86</v>
      </c>
      <c r="D75" s="9">
        <v>71</v>
      </c>
      <c r="E75" s="10">
        <f>TRUNC(일위대가목록!E41,0)</f>
        <v>0</v>
      </c>
      <c r="F75" s="10">
        <f t="shared" si="9"/>
        <v>0</v>
      </c>
      <c r="G75" s="10">
        <f>TRUNC(일위대가목록!F41,0)</f>
        <v>0</v>
      </c>
      <c r="H75" s="10">
        <f t="shared" si="10"/>
        <v>0</v>
      </c>
      <c r="I75" s="10">
        <f>TRUNC(일위대가목록!G41,0)</f>
        <v>0</v>
      </c>
      <c r="J75" s="10">
        <f t="shared" si="11"/>
        <v>0</v>
      </c>
      <c r="K75" s="10">
        <f t="shared" si="12"/>
        <v>0</v>
      </c>
      <c r="L75" s="10">
        <f t="shared" si="13"/>
        <v>0</v>
      </c>
      <c r="M75" s="8" t="s">
        <v>52</v>
      </c>
      <c r="N75" s="5" t="s">
        <v>206</v>
      </c>
      <c r="O75" s="5" t="s">
        <v>52</v>
      </c>
      <c r="P75" s="5" t="s">
        <v>52</v>
      </c>
      <c r="Q75" s="5" t="s">
        <v>144</v>
      </c>
      <c r="R75" s="5" t="s">
        <v>60</v>
      </c>
      <c r="S75" s="5" t="s">
        <v>61</v>
      </c>
      <c r="T75" s="5" t="s">
        <v>61</v>
      </c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5" t="s">
        <v>52</v>
      </c>
      <c r="AS75" s="5" t="s">
        <v>52</v>
      </c>
      <c r="AT75" s="1"/>
      <c r="AU75" s="5" t="s">
        <v>207</v>
      </c>
      <c r="AV75" s="1">
        <v>2355</v>
      </c>
    </row>
    <row r="76" spans="1:48" ht="30" customHeight="1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</row>
    <row r="77" spans="1:48" ht="30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</row>
    <row r="78" spans="1:48" ht="30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</row>
    <row r="79" spans="1:48" ht="30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</row>
    <row r="80" spans="1:48" ht="30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</row>
    <row r="81" spans="1:48" ht="30" customHeight="1">
      <c r="A81" s="9" t="s">
        <v>118</v>
      </c>
      <c r="B81" s="9"/>
      <c r="C81" s="9"/>
      <c r="D81" s="9"/>
      <c r="E81" s="9"/>
      <c r="F81" s="10">
        <f>SUM(F57:F80)</f>
        <v>0</v>
      </c>
      <c r="G81" s="9"/>
      <c r="H81" s="10">
        <f>SUM(H57:H80)</f>
        <v>0</v>
      </c>
      <c r="I81" s="9"/>
      <c r="J81" s="10">
        <f>SUM(J57:J80)</f>
        <v>0</v>
      </c>
      <c r="K81" s="9"/>
      <c r="L81" s="10">
        <f>SUM(L57:L80)</f>
        <v>0</v>
      </c>
      <c r="M81" s="9"/>
      <c r="N81" t="s">
        <v>119</v>
      </c>
    </row>
    <row r="82" spans="1:48" ht="30" customHeight="1">
      <c r="A82" s="8" t="s">
        <v>208</v>
      </c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1"/>
      <c r="O82" s="1"/>
      <c r="P82" s="1"/>
      <c r="Q82" s="5" t="s">
        <v>209</v>
      </c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</row>
    <row r="83" spans="1:48" ht="30" customHeight="1">
      <c r="A83" s="8" t="s">
        <v>175</v>
      </c>
      <c r="B83" s="8" t="s">
        <v>210</v>
      </c>
      <c r="C83" s="8" t="s">
        <v>166</v>
      </c>
      <c r="D83" s="9"/>
      <c r="E83" s="10">
        <f>TRUNC(일위대가목록!E42,0)</f>
        <v>0</v>
      </c>
      <c r="F83" s="10">
        <f t="shared" ref="F83:F90" si="14">TRUNC(E83*D83, 0)</f>
        <v>0</v>
      </c>
      <c r="G83" s="10">
        <f>TRUNC(일위대가목록!F42,0)</f>
        <v>0</v>
      </c>
      <c r="H83" s="10">
        <f t="shared" ref="H83:H90" si="15">TRUNC(G83*D83, 0)</f>
        <v>0</v>
      </c>
      <c r="I83" s="10">
        <f>TRUNC(일위대가목록!G42,0)</f>
        <v>0</v>
      </c>
      <c r="J83" s="10">
        <f t="shared" ref="J83:J90" si="16">TRUNC(I83*D83, 0)</f>
        <v>0</v>
      </c>
      <c r="K83" s="10">
        <f t="shared" ref="K83:L90" si="17">TRUNC(E83+G83+I83, 0)</f>
        <v>0</v>
      </c>
      <c r="L83" s="10">
        <f t="shared" si="17"/>
        <v>0</v>
      </c>
      <c r="M83" s="8" t="s">
        <v>52</v>
      </c>
      <c r="N83" s="5" t="s">
        <v>211</v>
      </c>
      <c r="O83" s="5" t="s">
        <v>52</v>
      </c>
      <c r="P83" s="5" t="s">
        <v>52</v>
      </c>
      <c r="Q83" s="5" t="s">
        <v>209</v>
      </c>
      <c r="R83" s="5" t="s">
        <v>60</v>
      </c>
      <c r="S83" s="5" t="s">
        <v>61</v>
      </c>
      <c r="T83" s="5" t="s">
        <v>61</v>
      </c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5" t="s">
        <v>52</v>
      </c>
      <c r="AS83" s="5" t="s">
        <v>52</v>
      </c>
      <c r="AT83" s="1"/>
      <c r="AU83" s="5" t="s">
        <v>212</v>
      </c>
      <c r="AV83" s="1">
        <v>2104</v>
      </c>
    </row>
    <row r="84" spans="1:48" ht="30" customHeight="1">
      <c r="A84" s="8" t="s">
        <v>175</v>
      </c>
      <c r="B84" s="8" t="s">
        <v>213</v>
      </c>
      <c r="C84" s="8" t="s">
        <v>166</v>
      </c>
      <c r="D84" s="9">
        <v>5</v>
      </c>
      <c r="E84" s="10">
        <f>TRUNC(일위대가목록!E43,0)</f>
        <v>0</v>
      </c>
      <c r="F84" s="10">
        <f t="shared" si="14"/>
        <v>0</v>
      </c>
      <c r="G84" s="10">
        <f>TRUNC(일위대가목록!F43,0)</f>
        <v>0</v>
      </c>
      <c r="H84" s="10">
        <f t="shared" si="15"/>
        <v>0</v>
      </c>
      <c r="I84" s="10">
        <f>TRUNC(일위대가목록!G43,0)</f>
        <v>0</v>
      </c>
      <c r="J84" s="10">
        <f t="shared" si="16"/>
        <v>0</v>
      </c>
      <c r="K84" s="10">
        <f t="shared" si="17"/>
        <v>0</v>
      </c>
      <c r="L84" s="10">
        <f t="shared" si="17"/>
        <v>0</v>
      </c>
      <c r="M84" s="8" t="s">
        <v>52</v>
      </c>
      <c r="N84" s="5" t="s">
        <v>214</v>
      </c>
      <c r="O84" s="5" t="s">
        <v>52</v>
      </c>
      <c r="P84" s="5" t="s">
        <v>52</v>
      </c>
      <c r="Q84" s="5" t="s">
        <v>209</v>
      </c>
      <c r="R84" s="5" t="s">
        <v>60</v>
      </c>
      <c r="S84" s="5" t="s">
        <v>61</v>
      </c>
      <c r="T84" s="5" t="s">
        <v>61</v>
      </c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5" t="s">
        <v>52</v>
      </c>
      <c r="AS84" s="5" t="s">
        <v>52</v>
      </c>
      <c r="AT84" s="1"/>
      <c r="AU84" s="5" t="s">
        <v>215</v>
      </c>
      <c r="AV84" s="1">
        <v>2356</v>
      </c>
    </row>
    <row r="85" spans="1:48" ht="30" customHeight="1">
      <c r="A85" s="8" t="s">
        <v>175</v>
      </c>
      <c r="B85" s="8" t="s">
        <v>176</v>
      </c>
      <c r="C85" s="8" t="s">
        <v>166</v>
      </c>
      <c r="D85" s="9"/>
      <c r="E85" s="10">
        <f>TRUNC(일위대가목록!E33,0)</f>
        <v>0</v>
      </c>
      <c r="F85" s="10">
        <f t="shared" si="14"/>
        <v>0</v>
      </c>
      <c r="G85" s="10">
        <f>TRUNC(일위대가목록!F33,0)</f>
        <v>0</v>
      </c>
      <c r="H85" s="10">
        <f t="shared" si="15"/>
        <v>0</v>
      </c>
      <c r="I85" s="10">
        <f>TRUNC(일위대가목록!G33,0)</f>
        <v>0</v>
      </c>
      <c r="J85" s="10">
        <f t="shared" si="16"/>
        <v>0</v>
      </c>
      <c r="K85" s="10">
        <f t="shared" si="17"/>
        <v>0</v>
      </c>
      <c r="L85" s="10">
        <f t="shared" si="17"/>
        <v>0</v>
      </c>
      <c r="M85" s="8" t="s">
        <v>52</v>
      </c>
      <c r="N85" s="5" t="s">
        <v>177</v>
      </c>
      <c r="O85" s="5" t="s">
        <v>52</v>
      </c>
      <c r="P85" s="5" t="s">
        <v>52</v>
      </c>
      <c r="Q85" s="5" t="s">
        <v>209</v>
      </c>
      <c r="R85" s="5" t="s">
        <v>60</v>
      </c>
      <c r="S85" s="5" t="s">
        <v>61</v>
      </c>
      <c r="T85" s="5" t="s">
        <v>61</v>
      </c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5" t="s">
        <v>52</v>
      </c>
      <c r="AS85" s="5" t="s">
        <v>52</v>
      </c>
      <c r="AT85" s="1"/>
      <c r="AU85" s="5" t="s">
        <v>216</v>
      </c>
      <c r="AV85" s="1">
        <v>2357</v>
      </c>
    </row>
    <row r="86" spans="1:48" ht="30" customHeight="1">
      <c r="A86" s="8" t="s">
        <v>175</v>
      </c>
      <c r="B86" s="8" t="s">
        <v>217</v>
      </c>
      <c r="C86" s="8" t="s">
        <v>166</v>
      </c>
      <c r="D86" s="9">
        <v>5</v>
      </c>
      <c r="E86" s="10">
        <f>TRUNC(일위대가목록!E44,0)</f>
        <v>0</v>
      </c>
      <c r="F86" s="10">
        <f t="shared" si="14"/>
        <v>0</v>
      </c>
      <c r="G86" s="10">
        <f>TRUNC(일위대가목록!F44,0)</f>
        <v>0</v>
      </c>
      <c r="H86" s="10">
        <f t="shared" si="15"/>
        <v>0</v>
      </c>
      <c r="I86" s="10">
        <f>TRUNC(일위대가목록!G44,0)</f>
        <v>0</v>
      </c>
      <c r="J86" s="10">
        <f t="shared" si="16"/>
        <v>0</v>
      </c>
      <c r="K86" s="10">
        <f t="shared" si="17"/>
        <v>0</v>
      </c>
      <c r="L86" s="10">
        <f t="shared" si="17"/>
        <v>0</v>
      </c>
      <c r="M86" s="8" t="s">
        <v>52</v>
      </c>
      <c r="N86" s="5" t="s">
        <v>218</v>
      </c>
      <c r="O86" s="5" t="s">
        <v>52</v>
      </c>
      <c r="P86" s="5" t="s">
        <v>52</v>
      </c>
      <c r="Q86" s="5" t="s">
        <v>209</v>
      </c>
      <c r="R86" s="5" t="s">
        <v>60</v>
      </c>
      <c r="S86" s="5" t="s">
        <v>61</v>
      </c>
      <c r="T86" s="5" t="s">
        <v>61</v>
      </c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5" t="s">
        <v>52</v>
      </c>
      <c r="AS86" s="5" t="s">
        <v>52</v>
      </c>
      <c r="AT86" s="1"/>
      <c r="AU86" s="5" t="s">
        <v>219</v>
      </c>
      <c r="AV86" s="1">
        <v>2358</v>
      </c>
    </row>
    <row r="87" spans="1:48" ht="30" customHeight="1">
      <c r="A87" s="8" t="s">
        <v>179</v>
      </c>
      <c r="B87" s="8" t="s">
        <v>186</v>
      </c>
      <c r="C87" s="8" t="s">
        <v>166</v>
      </c>
      <c r="D87" s="9">
        <v>3</v>
      </c>
      <c r="E87" s="10">
        <f>TRUNC(일위대가목록!E36,0)</f>
        <v>0</v>
      </c>
      <c r="F87" s="10">
        <f t="shared" si="14"/>
        <v>0</v>
      </c>
      <c r="G87" s="10">
        <f>TRUNC(일위대가목록!F36,0)</f>
        <v>0</v>
      </c>
      <c r="H87" s="10">
        <f t="shared" si="15"/>
        <v>0</v>
      </c>
      <c r="I87" s="10">
        <f>TRUNC(일위대가목록!G36,0)</f>
        <v>0</v>
      </c>
      <c r="J87" s="10">
        <f t="shared" si="16"/>
        <v>0</v>
      </c>
      <c r="K87" s="10">
        <f t="shared" si="17"/>
        <v>0</v>
      </c>
      <c r="L87" s="10">
        <f t="shared" si="17"/>
        <v>0</v>
      </c>
      <c r="M87" s="8" t="s">
        <v>52</v>
      </c>
      <c r="N87" s="5" t="s">
        <v>187</v>
      </c>
      <c r="O87" s="5" t="s">
        <v>52</v>
      </c>
      <c r="P87" s="5" t="s">
        <v>52</v>
      </c>
      <c r="Q87" s="5" t="s">
        <v>209</v>
      </c>
      <c r="R87" s="5" t="s">
        <v>60</v>
      </c>
      <c r="S87" s="5" t="s">
        <v>61</v>
      </c>
      <c r="T87" s="5" t="s">
        <v>61</v>
      </c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5" t="s">
        <v>52</v>
      </c>
      <c r="AS87" s="5" t="s">
        <v>52</v>
      </c>
      <c r="AT87" s="1"/>
      <c r="AU87" s="5" t="s">
        <v>220</v>
      </c>
      <c r="AV87" s="1">
        <v>2108</v>
      </c>
    </row>
    <row r="88" spans="1:48" ht="30" customHeight="1">
      <c r="A88" s="8" t="s">
        <v>179</v>
      </c>
      <c r="B88" s="8" t="s">
        <v>189</v>
      </c>
      <c r="C88" s="8" t="s">
        <v>166</v>
      </c>
      <c r="D88" s="9">
        <v>8</v>
      </c>
      <c r="E88" s="10">
        <f>TRUNC(일위대가목록!E37,0)</f>
        <v>0</v>
      </c>
      <c r="F88" s="10">
        <f t="shared" si="14"/>
        <v>0</v>
      </c>
      <c r="G88" s="10">
        <f>TRUNC(일위대가목록!F37,0)</f>
        <v>0</v>
      </c>
      <c r="H88" s="10">
        <f t="shared" si="15"/>
        <v>0</v>
      </c>
      <c r="I88" s="10">
        <f>TRUNC(일위대가목록!G37,0)</f>
        <v>0</v>
      </c>
      <c r="J88" s="10">
        <f t="shared" si="16"/>
        <v>0</v>
      </c>
      <c r="K88" s="10">
        <f t="shared" si="17"/>
        <v>0</v>
      </c>
      <c r="L88" s="10">
        <f t="shared" si="17"/>
        <v>0</v>
      </c>
      <c r="M88" s="8" t="s">
        <v>52</v>
      </c>
      <c r="N88" s="5" t="s">
        <v>190</v>
      </c>
      <c r="O88" s="5" t="s">
        <v>52</v>
      </c>
      <c r="P88" s="5" t="s">
        <v>52</v>
      </c>
      <c r="Q88" s="5" t="s">
        <v>209</v>
      </c>
      <c r="R88" s="5" t="s">
        <v>60</v>
      </c>
      <c r="S88" s="5" t="s">
        <v>61</v>
      </c>
      <c r="T88" s="5" t="s">
        <v>61</v>
      </c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5" t="s">
        <v>52</v>
      </c>
      <c r="AS88" s="5" t="s">
        <v>52</v>
      </c>
      <c r="AT88" s="1"/>
      <c r="AU88" s="5" t="s">
        <v>221</v>
      </c>
      <c r="AV88" s="1">
        <v>2109</v>
      </c>
    </row>
    <row r="89" spans="1:48" ht="30" customHeight="1">
      <c r="A89" s="8" t="s">
        <v>192</v>
      </c>
      <c r="B89" s="8" t="s">
        <v>222</v>
      </c>
      <c r="C89" s="8" t="s">
        <v>71</v>
      </c>
      <c r="D89" s="9">
        <v>336</v>
      </c>
      <c r="E89" s="10">
        <f>TRUNC(일위대가목록!E45,0)</f>
        <v>0</v>
      </c>
      <c r="F89" s="10">
        <f t="shared" si="14"/>
        <v>0</v>
      </c>
      <c r="G89" s="10">
        <f>TRUNC(일위대가목록!F45,0)</f>
        <v>0</v>
      </c>
      <c r="H89" s="10">
        <f t="shared" si="15"/>
        <v>0</v>
      </c>
      <c r="I89" s="10">
        <f>TRUNC(일위대가목록!G45,0)</f>
        <v>0</v>
      </c>
      <c r="J89" s="10">
        <f t="shared" si="16"/>
        <v>0</v>
      </c>
      <c r="K89" s="10">
        <f t="shared" si="17"/>
        <v>0</v>
      </c>
      <c r="L89" s="10">
        <f t="shared" si="17"/>
        <v>0</v>
      </c>
      <c r="M89" s="8" t="s">
        <v>52</v>
      </c>
      <c r="N89" s="5" t="s">
        <v>223</v>
      </c>
      <c r="O89" s="5" t="s">
        <v>52</v>
      </c>
      <c r="P89" s="5" t="s">
        <v>52</v>
      </c>
      <c r="Q89" s="5" t="s">
        <v>209</v>
      </c>
      <c r="R89" s="5" t="s">
        <v>60</v>
      </c>
      <c r="S89" s="5" t="s">
        <v>61</v>
      </c>
      <c r="T89" s="5" t="s">
        <v>61</v>
      </c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5" t="s">
        <v>52</v>
      </c>
      <c r="AS89" s="5" t="s">
        <v>52</v>
      </c>
      <c r="AT89" s="1"/>
      <c r="AU89" s="5" t="s">
        <v>224</v>
      </c>
      <c r="AV89" s="1">
        <v>2111</v>
      </c>
    </row>
    <row r="90" spans="1:48" ht="30" customHeight="1">
      <c r="A90" s="8" t="s">
        <v>84</v>
      </c>
      <c r="B90" s="8" t="s">
        <v>201</v>
      </c>
      <c r="C90" s="8" t="s">
        <v>86</v>
      </c>
      <c r="D90" s="9">
        <v>112</v>
      </c>
      <c r="E90" s="10">
        <f>TRUNC(일위대가목록!E40,0)</f>
        <v>0</v>
      </c>
      <c r="F90" s="10">
        <f t="shared" si="14"/>
        <v>0</v>
      </c>
      <c r="G90" s="10">
        <f>TRUNC(일위대가목록!F40,0)</f>
        <v>0</v>
      </c>
      <c r="H90" s="10">
        <f t="shared" si="15"/>
        <v>0</v>
      </c>
      <c r="I90" s="10">
        <f>TRUNC(일위대가목록!G40,0)</f>
        <v>0</v>
      </c>
      <c r="J90" s="10">
        <f t="shared" si="16"/>
        <v>0</v>
      </c>
      <c r="K90" s="10">
        <f t="shared" si="17"/>
        <v>0</v>
      </c>
      <c r="L90" s="10">
        <f t="shared" si="17"/>
        <v>0</v>
      </c>
      <c r="M90" s="8" t="s">
        <v>52</v>
      </c>
      <c r="N90" s="5" t="s">
        <v>202</v>
      </c>
      <c r="O90" s="5" t="s">
        <v>52</v>
      </c>
      <c r="P90" s="5" t="s">
        <v>52</v>
      </c>
      <c r="Q90" s="5" t="s">
        <v>209</v>
      </c>
      <c r="R90" s="5" t="s">
        <v>60</v>
      </c>
      <c r="S90" s="5" t="s">
        <v>61</v>
      </c>
      <c r="T90" s="5" t="s">
        <v>61</v>
      </c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5" t="s">
        <v>52</v>
      </c>
      <c r="AS90" s="5" t="s">
        <v>52</v>
      </c>
      <c r="AT90" s="1"/>
      <c r="AU90" s="5" t="s">
        <v>225</v>
      </c>
      <c r="AV90" s="1">
        <v>2359</v>
      </c>
    </row>
    <row r="91" spans="1:48" ht="30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</row>
    <row r="92" spans="1:48" ht="30" customHeight="1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</row>
    <row r="93" spans="1:48" ht="30" customHeight="1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</row>
    <row r="94" spans="1:48" ht="30" customHeight="1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</row>
    <row r="95" spans="1:48" ht="30" customHeight="1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</row>
    <row r="96" spans="1:48" ht="30" customHeight="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</row>
    <row r="97" spans="1:48" ht="30" customHeight="1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</row>
    <row r="98" spans="1:48" ht="30" customHeight="1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</row>
    <row r="99" spans="1:48" ht="30" customHeight="1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</row>
    <row r="100" spans="1:48" ht="30" customHeight="1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</row>
    <row r="101" spans="1:48" ht="30" customHeight="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</row>
    <row r="102" spans="1:48" ht="30" customHeight="1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</row>
    <row r="103" spans="1:48" ht="30" customHeight="1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</row>
    <row r="104" spans="1:48" ht="30" customHeight="1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</row>
    <row r="105" spans="1:48" ht="30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</row>
    <row r="106" spans="1:48" ht="30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</row>
    <row r="107" spans="1:48" ht="30" customHeight="1">
      <c r="A107" s="9" t="s">
        <v>118</v>
      </c>
      <c r="B107" s="9"/>
      <c r="C107" s="9"/>
      <c r="D107" s="9"/>
      <c r="E107" s="9"/>
      <c r="F107" s="10">
        <f>SUM(F83:F106)</f>
        <v>0</v>
      </c>
      <c r="G107" s="9"/>
      <c r="H107" s="10">
        <f>SUM(H83:H106)</f>
        <v>0</v>
      </c>
      <c r="I107" s="9"/>
      <c r="J107" s="10">
        <f>SUM(J83:J106)</f>
        <v>0</v>
      </c>
      <c r="K107" s="9"/>
      <c r="L107" s="10">
        <f>SUM(L83:L106)</f>
        <v>0</v>
      </c>
      <c r="M107" s="9"/>
      <c r="N107" t="s">
        <v>119</v>
      </c>
    </row>
    <row r="108" spans="1:48" ht="30" customHeight="1">
      <c r="A108" s="8" t="s">
        <v>226</v>
      </c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1"/>
      <c r="O108" s="1"/>
      <c r="P108" s="1"/>
      <c r="Q108" s="5" t="s">
        <v>227</v>
      </c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</row>
    <row r="109" spans="1:48" ht="30" customHeight="1">
      <c r="A109" s="8" t="s">
        <v>179</v>
      </c>
      <c r="B109" s="8" t="s">
        <v>180</v>
      </c>
      <c r="C109" s="8" t="s">
        <v>166</v>
      </c>
      <c r="D109" s="9">
        <v>4</v>
      </c>
      <c r="E109" s="10">
        <f>TRUNC(일위대가목록!E34,0)</f>
        <v>0</v>
      </c>
      <c r="F109" s="10">
        <f t="shared" ref="F109:F119" si="18">TRUNC(E109*D109, 0)</f>
        <v>0</v>
      </c>
      <c r="G109" s="10">
        <f>TRUNC(일위대가목록!F34,0)</f>
        <v>0</v>
      </c>
      <c r="H109" s="10">
        <f t="shared" ref="H109:H119" si="19">TRUNC(G109*D109, 0)</f>
        <v>0</v>
      </c>
      <c r="I109" s="10">
        <f>TRUNC(일위대가목록!G34,0)</f>
        <v>0</v>
      </c>
      <c r="J109" s="10">
        <f t="shared" ref="J109:J119" si="20">TRUNC(I109*D109, 0)</f>
        <v>0</v>
      </c>
      <c r="K109" s="10">
        <f t="shared" ref="K109:K119" si="21">TRUNC(E109+G109+I109, 0)</f>
        <v>0</v>
      </c>
      <c r="L109" s="10">
        <f t="shared" ref="L109:L119" si="22">TRUNC(F109+H109+J109, 0)</f>
        <v>0</v>
      </c>
      <c r="M109" s="8" t="s">
        <v>52</v>
      </c>
      <c r="N109" s="5" t="s">
        <v>181</v>
      </c>
      <c r="O109" s="5" t="s">
        <v>52</v>
      </c>
      <c r="P109" s="5" t="s">
        <v>52</v>
      </c>
      <c r="Q109" s="5" t="s">
        <v>227</v>
      </c>
      <c r="R109" s="5" t="s">
        <v>60</v>
      </c>
      <c r="S109" s="5" t="s">
        <v>61</v>
      </c>
      <c r="T109" s="5" t="s">
        <v>61</v>
      </c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5" t="s">
        <v>52</v>
      </c>
      <c r="AS109" s="5" t="s">
        <v>52</v>
      </c>
      <c r="AT109" s="1"/>
      <c r="AU109" s="5" t="s">
        <v>228</v>
      </c>
      <c r="AV109" s="1">
        <v>2022</v>
      </c>
    </row>
    <row r="110" spans="1:48" ht="30" customHeight="1">
      <c r="A110" s="8" t="s">
        <v>179</v>
      </c>
      <c r="B110" s="8" t="s">
        <v>183</v>
      </c>
      <c r="C110" s="8" t="s">
        <v>166</v>
      </c>
      <c r="D110" s="9">
        <v>5</v>
      </c>
      <c r="E110" s="10">
        <f>TRUNC(일위대가목록!E35,0)</f>
        <v>0</v>
      </c>
      <c r="F110" s="10">
        <f t="shared" si="18"/>
        <v>0</v>
      </c>
      <c r="G110" s="10">
        <f>TRUNC(일위대가목록!F35,0)</f>
        <v>0</v>
      </c>
      <c r="H110" s="10">
        <f t="shared" si="19"/>
        <v>0</v>
      </c>
      <c r="I110" s="10">
        <f>TRUNC(일위대가목록!G35,0)</f>
        <v>0</v>
      </c>
      <c r="J110" s="10">
        <f t="shared" si="20"/>
        <v>0</v>
      </c>
      <c r="K110" s="10">
        <f t="shared" si="21"/>
        <v>0</v>
      </c>
      <c r="L110" s="10">
        <f t="shared" si="22"/>
        <v>0</v>
      </c>
      <c r="M110" s="8" t="s">
        <v>52</v>
      </c>
      <c r="N110" s="5" t="s">
        <v>184</v>
      </c>
      <c r="O110" s="5" t="s">
        <v>52</v>
      </c>
      <c r="P110" s="5" t="s">
        <v>52</v>
      </c>
      <c r="Q110" s="5" t="s">
        <v>227</v>
      </c>
      <c r="R110" s="5" t="s">
        <v>60</v>
      </c>
      <c r="S110" s="5" t="s">
        <v>61</v>
      </c>
      <c r="T110" s="5" t="s">
        <v>61</v>
      </c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5" t="s">
        <v>52</v>
      </c>
      <c r="AS110" s="5" t="s">
        <v>52</v>
      </c>
      <c r="AT110" s="1"/>
      <c r="AU110" s="5" t="s">
        <v>229</v>
      </c>
      <c r="AV110" s="1">
        <v>2023</v>
      </c>
    </row>
    <row r="111" spans="1:48" ht="30" customHeight="1">
      <c r="A111" s="8" t="s">
        <v>179</v>
      </c>
      <c r="B111" s="8" t="s">
        <v>186</v>
      </c>
      <c r="C111" s="8" t="s">
        <v>166</v>
      </c>
      <c r="D111" s="9">
        <v>8</v>
      </c>
      <c r="E111" s="10">
        <f>TRUNC(일위대가목록!E36,0)</f>
        <v>0</v>
      </c>
      <c r="F111" s="10">
        <f t="shared" si="18"/>
        <v>0</v>
      </c>
      <c r="G111" s="10">
        <f>TRUNC(일위대가목록!F36,0)</f>
        <v>0</v>
      </c>
      <c r="H111" s="10">
        <f t="shared" si="19"/>
        <v>0</v>
      </c>
      <c r="I111" s="10">
        <f>TRUNC(일위대가목록!G36,0)</f>
        <v>0</v>
      </c>
      <c r="J111" s="10">
        <f t="shared" si="20"/>
        <v>0</v>
      </c>
      <c r="K111" s="10">
        <f t="shared" si="21"/>
        <v>0</v>
      </c>
      <c r="L111" s="10">
        <f t="shared" si="22"/>
        <v>0</v>
      </c>
      <c r="M111" s="8" t="s">
        <v>52</v>
      </c>
      <c r="N111" s="5" t="s">
        <v>187</v>
      </c>
      <c r="O111" s="5" t="s">
        <v>52</v>
      </c>
      <c r="P111" s="5" t="s">
        <v>52</v>
      </c>
      <c r="Q111" s="5" t="s">
        <v>227</v>
      </c>
      <c r="R111" s="5" t="s">
        <v>60</v>
      </c>
      <c r="S111" s="5" t="s">
        <v>61</v>
      </c>
      <c r="T111" s="5" t="s">
        <v>61</v>
      </c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5" t="s">
        <v>52</v>
      </c>
      <c r="AS111" s="5" t="s">
        <v>52</v>
      </c>
      <c r="AT111" s="1"/>
      <c r="AU111" s="5" t="s">
        <v>230</v>
      </c>
      <c r="AV111" s="1">
        <v>2024</v>
      </c>
    </row>
    <row r="112" spans="1:48" ht="30" customHeight="1">
      <c r="A112" s="8" t="s">
        <v>69</v>
      </c>
      <c r="B112" s="8" t="s">
        <v>74</v>
      </c>
      <c r="C112" s="8" t="s">
        <v>71</v>
      </c>
      <c r="D112" s="9">
        <v>34</v>
      </c>
      <c r="E112" s="10">
        <f>TRUNC(일위대가목록!E8,0)</f>
        <v>0</v>
      </c>
      <c r="F112" s="10">
        <f t="shared" si="18"/>
        <v>0</v>
      </c>
      <c r="G112" s="10">
        <f>TRUNC(일위대가목록!F8,0)</f>
        <v>0</v>
      </c>
      <c r="H112" s="10">
        <f t="shared" si="19"/>
        <v>0</v>
      </c>
      <c r="I112" s="10">
        <f>TRUNC(일위대가목록!G8,0)</f>
        <v>0</v>
      </c>
      <c r="J112" s="10">
        <f t="shared" si="20"/>
        <v>0</v>
      </c>
      <c r="K112" s="10">
        <f t="shared" si="21"/>
        <v>0</v>
      </c>
      <c r="L112" s="10">
        <f t="shared" si="22"/>
        <v>0</v>
      </c>
      <c r="M112" s="8" t="s">
        <v>52</v>
      </c>
      <c r="N112" s="5" t="s">
        <v>75</v>
      </c>
      <c r="O112" s="5" t="s">
        <v>52</v>
      </c>
      <c r="P112" s="5" t="s">
        <v>52</v>
      </c>
      <c r="Q112" s="5" t="s">
        <v>227</v>
      </c>
      <c r="R112" s="5" t="s">
        <v>60</v>
      </c>
      <c r="S112" s="5" t="s">
        <v>61</v>
      </c>
      <c r="T112" s="5" t="s">
        <v>61</v>
      </c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5" t="s">
        <v>52</v>
      </c>
      <c r="AS112" s="5" t="s">
        <v>52</v>
      </c>
      <c r="AT112" s="1"/>
      <c r="AU112" s="5" t="s">
        <v>231</v>
      </c>
      <c r="AV112" s="1">
        <v>2360</v>
      </c>
    </row>
    <row r="113" spans="1:48" ht="30" customHeight="1">
      <c r="A113" s="8" t="s">
        <v>69</v>
      </c>
      <c r="B113" s="8" t="s">
        <v>125</v>
      </c>
      <c r="C113" s="8" t="s">
        <v>71</v>
      </c>
      <c r="D113" s="9">
        <v>17</v>
      </c>
      <c r="E113" s="10">
        <f>TRUNC(일위대가목록!E20,0)</f>
        <v>0</v>
      </c>
      <c r="F113" s="10">
        <f t="shared" si="18"/>
        <v>0</v>
      </c>
      <c r="G113" s="10">
        <f>TRUNC(일위대가목록!F20,0)</f>
        <v>0</v>
      </c>
      <c r="H113" s="10">
        <f t="shared" si="19"/>
        <v>0</v>
      </c>
      <c r="I113" s="10">
        <f>TRUNC(일위대가목록!G20,0)</f>
        <v>0</v>
      </c>
      <c r="J113" s="10">
        <f t="shared" si="20"/>
        <v>0</v>
      </c>
      <c r="K113" s="10">
        <f t="shared" si="21"/>
        <v>0</v>
      </c>
      <c r="L113" s="10">
        <f t="shared" si="22"/>
        <v>0</v>
      </c>
      <c r="M113" s="8" t="s">
        <v>52</v>
      </c>
      <c r="N113" s="5" t="s">
        <v>126</v>
      </c>
      <c r="O113" s="5" t="s">
        <v>52</v>
      </c>
      <c r="P113" s="5" t="s">
        <v>52</v>
      </c>
      <c r="Q113" s="5" t="s">
        <v>227</v>
      </c>
      <c r="R113" s="5" t="s">
        <v>60</v>
      </c>
      <c r="S113" s="5" t="s">
        <v>61</v>
      </c>
      <c r="T113" s="5" t="s">
        <v>61</v>
      </c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5" t="s">
        <v>52</v>
      </c>
      <c r="AS113" s="5" t="s">
        <v>52</v>
      </c>
      <c r="AT113" s="1"/>
      <c r="AU113" s="5" t="s">
        <v>232</v>
      </c>
      <c r="AV113" s="1">
        <v>2361</v>
      </c>
    </row>
    <row r="114" spans="1:48" ht="30" customHeight="1">
      <c r="A114" s="8" t="s">
        <v>77</v>
      </c>
      <c r="B114" s="8" t="s">
        <v>81</v>
      </c>
      <c r="C114" s="8" t="s">
        <v>71</v>
      </c>
      <c r="D114" s="9">
        <v>34</v>
      </c>
      <c r="E114" s="10">
        <f>TRUNC(일위대가목록!E10,0)</f>
        <v>0</v>
      </c>
      <c r="F114" s="10">
        <f t="shared" si="18"/>
        <v>0</v>
      </c>
      <c r="G114" s="10">
        <f>TRUNC(일위대가목록!F10,0)</f>
        <v>0</v>
      </c>
      <c r="H114" s="10">
        <f t="shared" si="19"/>
        <v>0</v>
      </c>
      <c r="I114" s="10">
        <f>TRUNC(일위대가목록!G10,0)</f>
        <v>0</v>
      </c>
      <c r="J114" s="10">
        <f t="shared" si="20"/>
        <v>0</v>
      </c>
      <c r="K114" s="10">
        <f t="shared" si="21"/>
        <v>0</v>
      </c>
      <c r="L114" s="10">
        <f t="shared" si="22"/>
        <v>0</v>
      </c>
      <c r="M114" s="8" t="s">
        <v>52</v>
      </c>
      <c r="N114" s="5" t="s">
        <v>82</v>
      </c>
      <c r="O114" s="5" t="s">
        <v>52</v>
      </c>
      <c r="P114" s="5" t="s">
        <v>52</v>
      </c>
      <c r="Q114" s="5" t="s">
        <v>227</v>
      </c>
      <c r="R114" s="5" t="s">
        <v>60</v>
      </c>
      <c r="S114" s="5" t="s">
        <v>61</v>
      </c>
      <c r="T114" s="5" t="s">
        <v>61</v>
      </c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5" t="s">
        <v>52</v>
      </c>
      <c r="AS114" s="5" t="s">
        <v>52</v>
      </c>
      <c r="AT114" s="1"/>
      <c r="AU114" s="5" t="s">
        <v>233</v>
      </c>
      <c r="AV114" s="1">
        <v>2362</v>
      </c>
    </row>
    <row r="115" spans="1:48" ht="30" customHeight="1">
      <c r="A115" s="8" t="s">
        <v>77</v>
      </c>
      <c r="B115" s="8" t="s">
        <v>234</v>
      </c>
      <c r="C115" s="8" t="s">
        <v>71</v>
      </c>
      <c r="D115" s="9">
        <v>17</v>
      </c>
      <c r="E115" s="10">
        <f>TRUNC(일위대가목록!E46,0)</f>
        <v>0</v>
      </c>
      <c r="F115" s="10">
        <f t="shared" si="18"/>
        <v>0</v>
      </c>
      <c r="G115" s="10">
        <f>TRUNC(일위대가목록!F46,0)</f>
        <v>0</v>
      </c>
      <c r="H115" s="10">
        <f t="shared" si="19"/>
        <v>0</v>
      </c>
      <c r="I115" s="10">
        <f>TRUNC(일위대가목록!G46,0)</f>
        <v>0</v>
      </c>
      <c r="J115" s="10">
        <f t="shared" si="20"/>
        <v>0</v>
      </c>
      <c r="K115" s="10">
        <f t="shared" si="21"/>
        <v>0</v>
      </c>
      <c r="L115" s="10">
        <f t="shared" si="22"/>
        <v>0</v>
      </c>
      <c r="M115" s="8" t="s">
        <v>52</v>
      </c>
      <c r="N115" s="5" t="s">
        <v>235</v>
      </c>
      <c r="O115" s="5" t="s">
        <v>52</v>
      </c>
      <c r="P115" s="5" t="s">
        <v>52</v>
      </c>
      <c r="Q115" s="5" t="s">
        <v>227</v>
      </c>
      <c r="R115" s="5" t="s">
        <v>60</v>
      </c>
      <c r="S115" s="5" t="s">
        <v>61</v>
      </c>
      <c r="T115" s="5" t="s">
        <v>61</v>
      </c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5" t="s">
        <v>52</v>
      </c>
      <c r="AS115" s="5" t="s">
        <v>52</v>
      </c>
      <c r="AT115" s="1"/>
      <c r="AU115" s="5" t="s">
        <v>236</v>
      </c>
      <c r="AV115" s="1">
        <v>2028</v>
      </c>
    </row>
    <row r="116" spans="1:48" ht="30" customHeight="1">
      <c r="A116" s="8" t="s">
        <v>192</v>
      </c>
      <c r="B116" s="8" t="s">
        <v>193</v>
      </c>
      <c r="C116" s="8" t="s">
        <v>71</v>
      </c>
      <c r="D116" s="9">
        <v>282</v>
      </c>
      <c r="E116" s="10">
        <f>TRUNC(일위대가목록!E38,0)</f>
        <v>0</v>
      </c>
      <c r="F116" s="10">
        <f t="shared" si="18"/>
        <v>0</v>
      </c>
      <c r="G116" s="10">
        <f>TRUNC(일위대가목록!F38,0)</f>
        <v>0</v>
      </c>
      <c r="H116" s="10">
        <f t="shared" si="19"/>
        <v>0</v>
      </c>
      <c r="I116" s="10">
        <f>TRUNC(일위대가목록!G38,0)</f>
        <v>0</v>
      </c>
      <c r="J116" s="10">
        <f t="shared" si="20"/>
        <v>0</v>
      </c>
      <c r="K116" s="10">
        <f t="shared" si="21"/>
        <v>0</v>
      </c>
      <c r="L116" s="10">
        <f t="shared" si="22"/>
        <v>0</v>
      </c>
      <c r="M116" s="8" t="s">
        <v>52</v>
      </c>
      <c r="N116" s="5" t="s">
        <v>194</v>
      </c>
      <c r="O116" s="5" t="s">
        <v>52</v>
      </c>
      <c r="P116" s="5" t="s">
        <v>52</v>
      </c>
      <c r="Q116" s="5" t="s">
        <v>227</v>
      </c>
      <c r="R116" s="5" t="s">
        <v>60</v>
      </c>
      <c r="S116" s="5" t="s">
        <v>61</v>
      </c>
      <c r="T116" s="5" t="s">
        <v>61</v>
      </c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5" t="s">
        <v>52</v>
      </c>
      <c r="AS116" s="5" t="s">
        <v>52</v>
      </c>
      <c r="AT116" s="1"/>
      <c r="AU116" s="5" t="s">
        <v>237</v>
      </c>
      <c r="AV116" s="1">
        <v>2031</v>
      </c>
    </row>
    <row r="117" spans="1:48" ht="30" customHeight="1">
      <c r="A117" s="8" t="s">
        <v>84</v>
      </c>
      <c r="B117" s="8" t="s">
        <v>238</v>
      </c>
      <c r="C117" s="8" t="s">
        <v>86</v>
      </c>
      <c r="D117" s="9">
        <v>34</v>
      </c>
      <c r="E117" s="10">
        <f>TRUNC(일위대가목록!E47,0)</f>
        <v>0</v>
      </c>
      <c r="F117" s="10">
        <f t="shared" si="18"/>
        <v>0</v>
      </c>
      <c r="G117" s="10">
        <f>TRUNC(일위대가목록!F47,0)</f>
        <v>0</v>
      </c>
      <c r="H117" s="10">
        <f t="shared" si="19"/>
        <v>0</v>
      </c>
      <c r="I117" s="10">
        <f>TRUNC(일위대가목록!G47,0)</f>
        <v>0</v>
      </c>
      <c r="J117" s="10">
        <f t="shared" si="20"/>
        <v>0</v>
      </c>
      <c r="K117" s="10">
        <f t="shared" si="21"/>
        <v>0</v>
      </c>
      <c r="L117" s="10">
        <f t="shared" si="22"/>
        <v>0</v>
      </c>
      <c r="M117" s="8" t="s">
        <v>52</v>
      </c>
      <c r="N117" s="5" t="s">
        <v>239</v>
      </c>
      <c r="O117" s="5" t="s">
        <v>52</v>
      </c>
      <c r="P117" s="5" t="s">
        <v>52</v>
      </c>
      <c r="Q117" s="5" t="s">
        <v>227</v>
      </c>
      <c r="R117" s="5" t="s">
        <v>60</v>
      </c>
      <c r="S117" s="5" t="s">
        <v>61</v>
      </c>
      <c r="T117" s="5" t="s">
        <v>61</v>
      </c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5" t="s">
        <v>52</v>
      </c>
      <c r="AS117" s="5" t="s">
        <v>52</v>
      </c>
      <c r="AT117" s="1"/>
      <c r="AU117" s="5" t="s">
        <v>240</v>
      </c>
      <c r="AV117" s="1">
        <v>2363</v>
      </c>
    </row>
    <row r="118" spans="1:48" ht="30" customHeight="1">
      <c r="A118" s="8" t="s">
        <v>84</v>
      </c>
      <c r="B118" s="8" t="s">
        <v>132</v>
      </c>
      <c r="C118" s="8" t="s">
        <v>86</v>
      </c>
      <c r="D118" s="9">
        <v>17</v>
      </c>
      <c r="E118" s="10">
        <f>TRUNC(일위대가목록!E22,0)</f>
        <v>0</v>
      </c>
      <c r="F118" s="10">
        <f t="shared" si="18"/>
        <v>0</v>
      </c>
      <c r="G118" s="10">
        <f>TRUNC(일위대가목록!F22,0)</f>
        <v>0</v>
      </c>
      <c r="H118" s="10">
        <f t="shared" si="19"/>
        <v>0</v>
      </c>
      <c r="I118" s="10">
        <f>TRUNC(일위대가목록!G22,0)</f>
        <v>0</v>
      </c>
      <c r="J118" s="10">
        <f t="shared" si="20"/>
        <v>0</v>
      </c>
      <c r="K118" s="10">
        <f t="shared" si="21"/>
        <v>0</v>
      </c>
      <c r="L118" s="10">
        <f t="shared" si="22"/>
        <v>0</v>
      </c>
      <c r="M118" s="8" t="s">
        <v>52</v>
      </c>
      <c r="N118" s="5" t="s">
        <v>133</v>
      </c>
      <c r="O118" s="5" t="s">
        <v>52</v>
      </c>
      <c r="P118" s="5" t="s">
        <v>52</v>
      </c>
      <c r="Q118" s="5" t="s">
        <v>227</v>
      </c>
      <c r="R118" s="5" t="s">
        <v>60</v>
      </c>
      <c r="S118" s="5" t="s">
        <v>61</v>
      </c>
      <c r="T118" s="5" t="s">
        <v>61</v>
      </c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5" t="s">
        <v>52</v>
      </c>
      <c r="AS118" s="5" t="s">
        <v>52</v>
      </c>
      <c r="AT118" s="1"/>
      <c r="AU118" s="5" t="s">
        <v>241</v>
      </c>
      <c r="AV118" s="1">
        <v>2364</v>
      </c>
    </row>
    <row r="119" spans="1:48" ht="30" customHeight="1">
      <c r="A119" s="8" t="s">
        <v>84</v>
      </c>
      <c r="B119" s="8" t="s">
        <v>135</v>
      </c>
      <c r="C119" s="8" t="s">
        <v>86</v>
      </c>
      <c r="D119" s="9">
        <v>180</v>
      </c>
      <c r="E119" s="10">
        <f>TRUNC(일위대가목록!E23,0)</f>
        <v>0</v>
      </c>
      <c r="F119" s="10">
        <f t="shared" si="18"/>
        <v>0</v>
      </c>
      <c r="G119" s="10">
        <f>TRUNC(일위대가목록!F23,0)</f>
        <v>0</v>
      </c>
      <c r="H119" s="10">
        <f t="shared" si="19"/>
        <v>0</v>
      </c>
      <c r="I119" s="10">
        <f>TRUNC(일위대가목록!G23,0)</f>
        <v>0</v>
      </c>
      <c r="J119" s="10">
        <f t="shared" si="20"/>
        <v>0</v>
      </c>
      <c r="K119" s="10">
        <f t="shared" si="21"/>
        <v>0</v>
      </c>
      <c r="L119" s="10">
        <f t="shared" si="22"/>
        <v>0</v>
      </c>
      <c r="M119" s="8" t="s">
        <v>52</v>
      </c>
      <c r="N119" s="5" t="s">
        <v>136</v>
      </c>
      <c r="O119" s="5" t="s">
        <v>52</v>
      </c>
      <c r="P119" s="5" t="s">
        <v>52</v>
      </c>
      <c r="Q119" s="5" t="s">
        <v>227</v>
      </c>
      <c r="R119" s="5" t="s">
        <v>60</v>
      </c>
      <c r="S119" s="5" t="s">
        <v>61</v>
      </c>
      <c r="T119" s="5" t="s">
        <v>61</v>
      </c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5" t="s">
        <v>52</v>
      </c>
      <c r="AS119" s="5" t="s">
        <v>52</v>
      </c>
      <c r="AT119" s="1"/>
      <c r="AU119" s="5" t="s">
        <v>242</v>
      </c>
      <c r="AV119" s="1">
        <v>2365</v>
      </c>
    </row>
    <row r="120" spans="1:48" ht="30" customHeight="1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</row>
    <row r="121" spans="1:48" ht="30" customHeight="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</row>
    <row r="122" spans="1:48" ht="30" customHeight="1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</row>
    <row r="123" spans="1:48" ht="30" customHeight="1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</row>
    <row r="124" spans="1:48" ht="30" customHeight="1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</row>
    <row r="125" spans="1:48" ht="30" customHeight="1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</row>
    <row r="126" spans="1:48" ht="30" customHeight="1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</row>
    <row r="127" spans="1:48" ht="30" customHeight="1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</row>
    <row r="128" spans="1:48" ht="30" customHeight="1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</row>
    <row r="129" spans="1:48" ht="30" customHeight="1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</row>
    <row r="130" spans="1:48" ht="30" customHeight="1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</row>
    <row r="131" spans="1:48" ht="30" customHeight="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</row>
    <row r="132" spans="1:48" ht="30" customHeight="1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</row>
    <row r="133" spans="1:48" ht="30" customHeight="1">
      <c r="A133" s="9" t="s">
        <v>118</v>
      </c>
      <c r="B133" s="9"/>
      <c r="C133" s="9"/>
      <c r="D133" s="9"/>
      <c r="E133" s="9"/>
      <c r="F133" s="10">
        <f>SUM(F109:F132)</f>
        <v>0</v>
      </c>
      <c r="G133" s="9"/>
      <c r="H133" s="10">
        <f>SUM(H109:H132)</f>
        <v>0</v>
      </c>
      <c r="I133" s="9"/>
      <c r="J133" s="10">
        <f>SUM(J109:J132)</f>
        <v>0</v>
      </c>
      <c r="K133" s="9"/>
      <c r="L133" s="10">
        <f>SUM(L109:L132)</f>
        <v>0</v>
      </c>
      <c r="M133" s="9"/>
      <c r="N133" t="s">
        <v>119</v>
      </c>
    </row>
    <row r="134" spans="1:48" ht="30" customHeight="1">
      <c r="A134" s="8" t="s">
        <v>243</v>
      </c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1"/>
      <c r="O134" s="1"/>
      <c r="P134" s="1"/>
      <c r="Q134" s="5" t="s">
        <v>244</v>
      </c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</row>
    <row r="135" spans="1:48" ht="30" customHeight="1">
      <c r="A135" s="8" t="s">
        <v>179</v>
      </c>
      <c r="B135" s="8" t="s">
        <v>186</v>
      </c>
      <c r="C135" s="8" t="s">
        <v>166</v>
      </c>
      <c r="D135" s="9">
        <v>9</v>
      </c>
      <c r="E135" s="10">
        <f>TRUNC(일위대가목록!E36,0)</f>
        <v>0</v>
      </c>
      <c r="F135" s="10">
        <f>TRUNC(E135*D135, 0)</f>
        <v>0</v>
      </c>
      <c r="G135" s="10">
        <f>TRUNC(일위대가목록!F36,0)</f>
        <v>0</v>
      </c>
      <c r="H135" s="10">
        <f>TRUNC(G135*D135, 0)</f>
        <v>0</v>
      </c>
      <c r="I135" s="10">
        <f>TRUNC(일위대가목록!G36,0)</f>
        <v>0</v>
      </c>
      <c r="J135" s="10">
        <f>TRUNC(I135*D135, 0)</f>
        <v>0</v>
      </c>
      <c r="K135" s="10">
        <f t="shared" ref="K135:L137" si="23">TRUNC(E135+G135+I135, 0)</f>
        <v>0</v>
      </c>
      <c r="L135" s="10">
        <f t="shared" si="23"/>
        <v>0</v>
      </c>
      <c r="M135" s="8" t="s">
        <v>52</v>
      </c>
      <c r="N135" s="5" t="s">
        <v>187</v>
      </c>
      <c r="O135" s="5" t="s">
        <v>52</v>
      </c>
      <c r="P135" s="5" t="s">
        <v>52</v>
      </c>
      <c r="Q135" s="5" t="s">
        <v>244</v>
      </c>
      <c r="R135" s="5" t="s">
        <v>60</v>
      </c>
      <c r="S135" s="5" t="s">
        <v>61</v>
      </c>
      <c r="T135" s="5" t="s">
        <v>61</v>
      </c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5" t="s">
        <v>52</v>
      </c>
      <c r="AS135" s="5" t="s">
        <v>52</v>
      </c>
      <c r="AT135" s="1"/>
      <c r="AU135" s="5" t="s">
        <v>245</v>
      </c>
      <c r="AV135" s="1">
        <v>2037</v>
      </c>
    </row>
    <row r="136" spans="1:48" ht="30" customHeight="1">
      <c r="A136" s="8" t="s">
        <v>192</v>
      </c>
      <c r="B136" s="8" t="s">
        <v>222</v>
      </c>
      <c r="C136" s="8" t="s">
        <v>71</v>
      </c>
      <c r="D136" s="9">
        <v>591</v>
      </c>
      <c r="E136" s="10">
        <f>TRUNC(일위대가목록!E45,0)</f>
        <v>0</v>
      </c>
      <c r="F136" s="10">
        <f>TRUNC(E136*D136, 0)</f>
        <v>0</v>
      </c>
      <c r="G136" s="10">
        <f>TRUNC(일위대가목록!F45,0)</f>
        <v>0</v>
      </c>
      <c r="H136" s="10">
        <f>TRUNC(G136*D136, 0)</f>
        <v>0</v>
      </c>
      <c r="I136" s="10">
        <f>TRUNC(일위대가목록!G45,0)</f>
        <v>0</v>
      </c>
      <c r="J136" s="10">
        <f>TRUNC(I136*D136, 0)</f>
        <v>0</v>
      </c>
      <c r="K136" s="10">
        <f t="shared" si="23"/>
        <v>0</v>
      </c>
      <c r="L136" s="10">
        <f t="shared" si="23"/>
        <v>0</v>
      </c>
      <c r="M136" s="8" t="s">
        <v>52</v>
      </c>
      <c r="N136" s="5" t="s">
        <v>223</v>
      </c>
      <c r="O136" s="5" t="s">
        <v>52</v>
      </c>
      <c r="P136" s="5" t="s">
        <v>52</v>
      </c>
      <c r="Q136" s="5" t="s">
        <v>244</v>
      </c>
      <c r="R136" s="5" t="s">
        <v>60</v>
      </c>
      <c r="S136" s="5" t="s">
        <v>61</v>
      </c>
      <c r="T136" s="5" t="s">
        <v>61</v>
      </c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5" t="s">
        <v>52</v>
      </c>
      <c r="AS136" s="5" t="s">
        <v>52</v>
      </c>
      <c r="AT136" s="1"/>
      <c r="AU136" s="5" t="s">
        <v>246</v>
      </c>
      <c r="AV136" s="1">
        <v>2040</v>
      </c>
    </row>
    <row r="137" spans="1:48" ht="30" customHeight="1">
      <c r="A137" s="8" t="s">
        <v>84</v>
      </c>
      <c r="B137" s="8" t="s">
        <v>201</v>
      </c>
      <c r="C137" s="8" t="s">
        <v>86</v>
      </c>
      <c r="D137" s="9">
        <v>197</v>
      </c>
      <c r="E137" s="10">
        <f>TRUNC(일위대가목록!E40,0)</f>
        <v>0</v>
      </c>
      <c r="F137" s="10">
        <f>TRUNC(E137*D137, 0)</f>
        <v>0</v>
      </c>
      <c r="G137" s="10">
        <f>TRUNC(일위대가목록!F40,0)</f>
        <v>0</v>
      </c>
      <c r="H137" s="10">
        <f>TRUNC(G137*D137, 0)</f>
        <v>0</v>
      </c>
      <c r="I137" s="10">
        <f>TRUNC(일위대가목록!G40,0)</f>
        <v>0</v>
      </c>
      <c r="J137" s="10">
        <f>TRUNC(I137*D137, 0)</f>
        <v>0</v>
      </c>
      <c r="K137" s="10">
        <f t="shared" si="23"/>
        <v>0</v>
      </c>
      <c r="L137" s="10">
        <f t="shared" si="23"/>
        <v>0</v>
      </c>
      <c r="M137" s="8" t="s">
        <v>52</v>
      </c>
      <c r="N137" s="5" t="s">
        <v>202</v>
      </c>
      <c r="O137" s="5" t="s">
        <v>52</v>
      </c>
      <c r="P137" s="5" t="s">
        <v>52</v>
      </c>
      <c r="Q137" s="5" t="s">
        <v>244</v>
      </c>
      <c r="R137" s="5" t="s">
        <v>60</v>
      </c>
      <c r="S137" s="5" t="s">
        <v>61</v>
      </c>
      <c r="T137" s="5" t="s">
        <v>61</v>
      </c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5" t="s">
        <v>52</v>
      </c>
      <c r="AS137" s="5" t="s">
        <v>52</v>
      </c>
      <c r="AT137" s="1"/>
      <c r="AU137" s="5" t="s">
        <v>247</v>
      </c>
      <c r="AV137" s="1">
        <v>2366</v>
      </c>
    </row>
    <row r="138" spans="1:48" ht="30" customHeight="1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</row>
    <row r="139" spans="1:48" ht="30" customHeight="1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</row>
    <row r="140" spans="1:48" ht="30" customHeight="1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</row>
    <row r="141" spans="1:48" ht="30" customHeight="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</row>
    <row r="142" spans="1:48" ht="30" customHeight="1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</row>
    <row r="143" spans="1:48" ht="30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</row>
    <row r="144" spans="1:48" ht="30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</row>
    <row r="145" spans="1:48" ht="30" customHeight="1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</row>
    <row r="146" spans="1:48" ht="30" customHeight="1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</row>
    <row r="147" spans="1:48" ht="30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</row>
    <row r="148" spans="1:48" ht="30" customHeight="1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</row>
    <row r="149" spans="1:48" ht="30" customHeight="1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</row>
    <row r="150" spans="1:48" ht="30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</row>
    <row r="151" spans="1:48" ht="30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</row>
    <row r="152" spans="1:48" ht="30" customHeight="1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</row>
    <row r="153" spans="1:48" ht="30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</row>
    <row r="154" spans="1:48" ht="30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</row>
    <row r="155" spans="1:48" ht="30" customHeight="1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</row>
    <row r="156" spans="1:48" ht="30" customHeight="1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</row>
    <row r="157" spans="1:48" ht="30" customHeight="1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</row>
    <row r="158" spans="1:48" ht="30" customHeight="1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</row>
    <row r="159" spans="1:48" ht="30" customHeight="1">
      <c r="A159" s="9" t="s">
        <v>118</v>
      </c>
      <c r="B159" s="9"/>
      <c r="C159" s="9"/>
      <c r="D159" s="9"/>
      <c r="E159" s="9"/>
      <c r="F159" s="10">
        <f>SUM(F135:F158)</f>
        <v>0</v>
      </c>
      <c r="G159" s="9"/>
      <c r="H159" s="10">
        <f>SUM(H135:H158)</f>
        <v>0</v>
      </c>
      <c r="I159" s="9"/>
      <c r="J159" s="10">
        <f>SUM(J135:J158)</f>
        <v>0</v>
      </c>
      <c r="K159" s="9"/>
      <c r="L159" s="10">
        <f>SUM(L135:L158)</f>
        <v>0</v>
      </c>
      <c r="M159" s="9"/>
      <c r="N159" t="s">
        <v>119</v>
      </c>
    </row>
    <row r="160" spans="1:48" ht="30" customHeight="1">
      <c r="A160" s="8" t="s">
        <v>248</v>
      </c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1"/>
      <c r="O160" s="1"/>
      <c r="P160" s="1"/>
      <c r="Q160" s="5" t="s">
        <v>249</v>
      </c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</row>
    <row r="161" spans="1:48" ht="30" customHeight="1">
      <c r="A161" s="8" t="s">
        <v>251</v>
      </c>
      <c r="B161" s="8" t="s">
        <v>252</v>
      </c>
      <c r="C161" s="8" t="s">
        <v>253</v>
      </c>
      <c r="D161" s="9">
        <v>1</v>
      </c>
      <c r="E161" s="10">
        <f>TRUNC(일위대가목록!E48,0)</f>
        <v>0</v>
      </c>
      <c r="F161" s="10">
        <f>TRUNC(E161*D161, 0)</f>
        <v>0</v>
      </c>
      <c r="G161" s="10">
        <f>TRUNC(일위대가목록!F48,0)</f>
        <v>0</v>
      </c>
      <c r="H161" s="10">
        <f>TRUNC(G161*D161, 0)</f>
        <v>0</v>
      </c>
      <c r="I161" s="10">
        <f>TRUNC(일위대가목록!G48,0)</f>
        <v>0</v>
      </c>
      <c r="J161" s="10">
        <f>TRUNC(I161*D161, 0)</f>
        <v>0</v>
      </c>
      <c r="K161" s="10">
        <f t="shared" ref="K161:L163" si="24">TRUNC(E161+G161+I161, 0)</f>
        <v>0</v>
      </c>
      <c r="L161" s="10">
        <f t="shared" si="24"/>
        <v>0</v>
      </c>
      <c r="M161" s="8" t="s">
        <v>52</v>
      </c>
      <c r="N161" s="5" t="s">
        <v>254</v>
      </c>
      <c r="O161" s="5" t="s">
        <v>52</v>
      </c>
      <c r="P161" s="5" t="s">
        <v>52</v>
      </c>
      <c r="Q161" s="5" t="s">
        <v>249</v>
      </c>
      <c r="R161" s="5" t="s">
        <v>60</v>
      </c>
      <c r="S161" s="5" t="s">
        <v>61</v>
      </c>
      <c r="T161" s="5" t="s">
        <v>61</v>
      </c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5" t="s">
        <v>52</v>
      </c>
      <c r="AS161" s="5" t="s">
        <v>52</v>
      </c>
      <c r="AT161" s="1"/>
      <c r="AU161" s="5" t="s">
        <v>255</v>
      </c>
      <c r="AV161" s="1">
        <v>2341</v>
      </c>
    </row>
    <row r="162" spans="1:48" ht="30" customHeight="1">
      <c r="A162" s="8" t="s">
        <v>256</v>
      </c>
      <c r="B162" s="8" t="s">
        <v>257</v>
      </c>
      <c r="C162" s="8" t="s">
        <v>253</v>
      </c>
      <c r="D162" s="9">
        <v>1</v>
      </c>
      <c r="E162" s="10">
        <f>TRUNC(일위대가목록!E49,0)</f>
        <v>0</v>
      </c>
      <c r="F162" s="10">
        <f>TRUNC(E162*D162, 0)</f>
        <v>0</v>
      </c>
      <c r="G162" s="10">
        <f>TRUNC(일위대가목록!F49,0)</f>
        <v>0</v>
      </c>
      <c r="H162" s="10">
        <f>TRUNC(G162*D162, 0)</f>
        <v>0</v>
      </c>
      <c r="I162" s="10">
        <f>TRUNC(일위대가목록!G49,0)</f>
        <v>0</v>
      </c>
      <c r="J162" s="10">
        <f>TRUNC(I162*D162, 0)</f>
        <v>0</v>
      </c>
      <c r="K162" s="10">
        <f t="shared" si="24"/>
        <v>0</v>
      </c>
      <c r="L162" s="10">
        <f t="shared" si="24"/>
        <v>0</v>
      </c>
      <c r="M162" s="8" t="s">
        <v>52</v>
      </c>
      <c r="N162" s="5" t="s">
        <v>258</v>
      </c>
      <c r="O162" s="5" t="s">
        <v>52</v>
      </c>
      <c r="P162" s="5" t="s">
        <v>52</v>
      </c>
      <c r="Q162" s="5" t="s">
        <v>249</v>
      </c>
      <c r="R162" s="5" t="s">
        <v>60</v>
      </c>
      <c r="S162" s="5" t="s">
        <v>61</v>
      </c>
      <c r="T162" s="5" t="s">
        <v>61</v>
      </c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5" t="s">
        <v>52</v>
      </c>
      <c r="AS162" s="5" t="s">
        <v>52</v>
      </c>
      <c r="AT162" s="1"/>
      <c r="AU162" s="5" t="s">
        <v>259</v>
      </c>
      <c r="AV162" s="1">
        <v>2343</v>
      </c>
    </row>
    <row r="163" spans="1:48" ht="30" customHeight="1">
      <c r="A163" s="8" t="s">
        <v>260</v>
      </c>
      <c r="B163" s="8" t="s">
        <v>261</v>
      </c>
      <c r="C163" s="8" t="s">
        <v>253</v>
      </c>
      <c r="D163" s="9">
        <v>1</v>
      </c>
      <c r="E163" s="10">
        <f>TRUNC(일위대가목록!E50,0)</f>
        <v>0</v>
      </c>
      <c r="F163" s="10">
        <f>TRUNC(E163*D163, 0)</f>
        <v>0</v>
      </c>
      <c r="G163" s="10">
        <f>TRUNC(일위대가목록!F50,0)</f>
        <v>0</v>
      </c>
      <c r="H163" s="10">
        <f>TRUNC(G163*D163, 0)</f>
        <v>0</v>
      </c>
      <c r="I163" s="10">
        <f>TRUNC(일위대가목록!G50,0)</f>
        <v>0</v>
      </c>
      <c r="J163" s="10">
        <f>TRUNC(I163*D163, 0)</f>
        <v>0</v>
      </c>
      <c r="K163" s="10">
        <f t="shared" si="24"/>
        <v>0</v>
      </c>
      <c r="L163" s="10">
        <f t="shared" si="24"/>
        <v>0</v>
      </c>
      <c r="M163" s="8" t="s">
        <v>52</v>
      </c>
      <c r="N163" s="5" t="s">
        <v>262</v>
      </c>
      <c r="O163" s="5" t="s">
        <v>52</v>
      </c>
      <c r="P163" s="5" t="s">
        <v>52</v>
      </c>
      <c r="Q163" s="5" t="s">
        <v>249</v>
      </c>
      <c r="R163" s="5" t="s">
        <v>60</v>
      </c>
      <c r="S163" s="5" t="s">
        <v>61</v>
      </c>
      <c r="T163" s="5" t="s">
        <v>61</v>
      </c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5" t="s">
        <v>52</v>
      </c>
      <c r="AS163" s="5" t="s">
        <v>52</v>
      </c>
      <c r="AT163" s="1"/>
      <c r="AU163" s="5" t="s">
        <v>263</v>
      </c>
      <c r="AV163" s="1">
        <v>2344</v>
      </c>
    </row>
    <row r="164" spans="1:48" ht="30" customHeight="1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</row>
    <row r="165" spans="1:48" ht="30" customHeight="1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</row>
    <row r="166" spans="1:48" ht="30" customHeight="1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</row>
    <row r="167" spans="1:48" ht="30" customHeight="1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</row>
    <row r="168" spans="1:48" ht="30" customHeight="1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</row>
    <row r="169" spans="1:48" ht="30" customHeight="1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</row>
    <row r="170" spans="1:48" ht="30" customHeight="1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</row>
    <row r="171" spans="1:48" ht="30" customHeight="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</row>
    <row r="172" spans="1:48" ht="30" customHeight="1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</row>
    <row r="173" spans="1:48" ht="30" customHeight="1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</row>
    <row r="174" spans="1:48" ht="30" customHeight="1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</row>
    <row r="175" spans="1:48" ht="30" customHeight="1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</row>
    <row r="176" spans="1:48" ht="30" customHeight="1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</row>
    <row r="177" spans="1:48" ht="30" customHeight="1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</row>
    <row r="178" spans="1:48" ht="30" customHeight="1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</row>
    <row r="179" spans="1:48" ht="30" customHeight="1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</row>
    <row r="180" spans="1:48" ht="30" customHeight="1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</row>
    <row r="181" spans="1:48" ht="30" customHeight="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</row>
    <row r="182" spans="1:48" ht="30" customHeight="1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</row>
    <row r="183" spans="1:48" ht="30" customHeight="1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</row>
    <row r="184" spans="1:48" ht="30" customHeight="1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</row>
    <row r="185" spans="1:48" ht="30" customHeight="1">
      <c r="A185" s="9" t="s">
        <v>118</v>
      </c>
      <c r="B185" s="9"/>
      <c r="C185" s="9"/>
      <c r="D185" s="9"/>
      <c r="E185" s="9"/>
      <c r="F185" s="10">
        <f>SUM(F161:F184)</f>
        <v>0</v>
      </c>
      <c r="G185" s="9"/>
      <c r="H185" s="10">
        <f>SUM(H161:H184)</f>
        <v>0</v>
      </c>
      <c r="I185" s="9"/>
      <c r="J185" s="10">
        <f>SUM(J161:J184)</f>
        <v>0</v>
      </c>
      <c r="K185" s="9"/>
      <c r="L185" s="10">
        <f>SUM(L161:L184)</f>
        <v>0</v>
      </c>
      <c r="M185" s="9"/>
      <c r="N185" t="s">
        <v>119</v>
      </c>
    </row>
    <row r="186" spans="1:48" ht="30" customHeight="1">
      <c r="A186" s="8" t="s">
        <v>264</v>
      </c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1"/>
      <c r="O186" s="1"/>
      <c r="P186" s="1"/>
      <c r="Q186" s="5" t="s">
        <v>265</v>
      </c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</row>
    <row r="187" spans="1:48" ht="30" customHeight="1">
      <c r="A187" s="8" t="s">
        <v>145</v>
      </c>
      <c r="B187" s="8" t="s">
        <v>146</v>
      </c>
      <c r="C187" s="8" t="s">
        <v>166</v>
      </c>
      <c r="D187" s="9">
        <v>23</v>
      </c>
      <c r="E187" s="10">
        <f>TRUNC(단가대비표!O27,0)</f>
        <v>0</v>
      </c>
      <c r="F187" s="10">
        <f t="shared" ref="F187:F194" si="25">TRUNC(E187*D187, 0)</f>
        <v>0</v>
      </c>
      <c r="G187" s="10">
        <f>TRUNC(단가대비표!P27,0)</f>
        <v>0</v>
      </c>
      <c r="H187" s="10">
        <f t="shared" ref="H187:H194" si="26">TRUNC(G187*D187, 0)</f>
        <v>0</v>
      </c>
      <c r="I187" s="10">
        <f>TRUNC(단가대비표!V27,0)</f>
        <v>0</v>
      </c>
      <c r="J187" s="10">
        <f t="shared" ref="J187:J194" si="27">TRUNC(I187*D187, 0)</f>
        <v>0</v>
      </c>
      <c r="K187" s="10">
        <f t="shared" ref="K187:L194" si="28">TRUNC(E187+G187+I187, 0)</f>
        <v>0</v>
      </c>
      <c r="L187" s="10">
        <f t="shared" si="28"/>
        <v>0</v>
      </c>
      <c r="M187" s="8" t="s">
        <v>52</v>
      </c>
      <c r="N187" s="5" t="s">
        <v>267</v>
      </c>
      <c r="O187" s="5" t="s">
        <v>52</v>
      </c>
      <c r="P187" s="5" t="s">
        <v>52</v>
      </c>
      <c r="Q187" s="5" t="s">
        <v>265</v>
      </c>
      <c r="R187" s="5" t="s">
        <v>61</v>
      </c>
      <c r="S187" s="5" t="s">
        <v>61</v>
      </c>
      <c r="T187" s="5" t="s">
        <v>60</v>
      </c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5" t="s">
        <v>52</v>
      </c>
      <c r="AS187" s="5" t="s">
        <v>52</v>
      </c>
      <c r="AT187" s="1"/>
      <c r="AU187" s="5" t="s">
        <v>268</v>
      </c>
      <c r="AV187" s="1">
        <v>2335</v>
      </c>
    </row>
    <row r="188" spans="1:48" ht="30" customHeight="1">
      <c r="A188" s="8" t="s">
        <v>145</v>
      </c>
      <c r="B188" s="8" t="s">
        <v>150</v>
      </c>
      <c r="C188" s="8" t="s">
        <v>166</v>
      </c>
      <c r="D188" s="9">
        <v>6</v>
      </c>
      <c r="E188" s="10">
        <f>TRUNC(단가대비표!O28,0)</f>
        <v>0</v>
      </c>
      <c r="F188" s="10">
        <f t="shared" si="25"/>
        <v>0</v>
      </c>
      <c r="G188" s="10">
        <f>TRUNC(단가대비표!P28,0)</f>
        <v>0</v>
      </c>
      <c r="H188" s="10">
        <f t="shared" si="26"/>
        <v>0</v>
      </c>
      <c r="I188" s="10">
        <f>TRUNC(단가대비표!V28,0)</f>
        <v>0</v>
      </c>
      <c r="J188" s="10">
        <f t="shared" si="27"/>
        <v>0</v>
      </c>
      <c r="K188" s="10">
        <f t="shared" si="28"/>
        <v>0</v>
      </c>
      <c r="L188" s="10">
        <f t="shared" si="28"/>
        <v>0</v>
      </c>
      <c r="M188" s="8" t="s">
        <v>52</v>
      </c>
      <c r="N188" s="5" t="s">
        <v>269</v>
      </c>
      <c r="O188" s="5" t="s">
        <v>52</v>
      </c>
      <c r="P188" s="5" t="s">
        <v>52</v>
      </c>
      <c r="Q188" s="5" t="s">
        <v>265</v>
      </c>
      <c r="R188" s="5" t="s">
        <v>61</v>
      </c>
      <c r="S188" s="5" t="s">
        <v>61</v>
      </c>
      <c r="T188" s="5" t="s">
        <v>60</v>
      </c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5" t="s">
        <v>52</v>
      </c>
      <c r="AS188" s="5" t="s">
        <v>52</v>
      </c>
      <c r="AT188" s="1"/>
      <c r="AU188" s="5" t="s">
        <v>270</v>
      </c>
      <c r="AV188" s="1">
        <v>2336</v>
      </c>
    </row>
    <row r="189" spans="1:48" ht="30" customHeight="1">
      <c r="A189" s="8" t="s">
        <v>153</v>
      </c>
      <c r="B189" s="8" t="s">
        <v>150</v>
      </c>
      <c r="C189" s="8" t="s">
        <v>166</v>
      </c>
      <c r="D189" s="9">
        <v>11</v>
      </c>
      <c r="E189" s="10">
        <f>TRUNC(단가대비표!O29,0)</f>
        <v>0</v>
      </c>
      <c r="F189" s="10">
        <f t="shared" si="25"/>
        <v>0</v>
      </c>
      <c r="G189" s="10">
        <f>TRUNC(단가대비표!P29,0)</f>
        <v>0</v>
      </c>
      <c r="H189" s="10">
        <f t="shared" si="26"/>
        <v>0</v>
      </c>
      <c r="I189" s="10">
        <f>TRUNC(단가대비표!V29,0)</f>
        <v>0</v>
      </c>
      <c r="J189" s="10">
        <f t="shared" si="27"/>
        <v>0</v>
      </c>
      <c r="K189" s="10">
        <f t="shared" si="28"/>
        <v>0</v>
      </c>
      <c r="L189" s="10">
        <f t="shared" si="28"/>
        <v>0</v>
      </c>
      <c r="M189" s="8" t="s">
        <v>52</v>
      </c>
      <c r="N189" s="5" t="s">
        <v>271</v>
      </c>
      <c r="O189" s="5" t="s">
        <v>52</v>
      </c>
      <c r="P189" s="5" t="s">
        <v>52</v>
      </c>
      <c r="Q189" s="5" t="s">
        <v>265</v>
      </c>
      <c r="R189" s="5" t="s">
        <v>61</v>
      </c>
      <c r="S189" s="5" t="s">
        <v>61</v>
      </c>
      <c r="T189" s="5" t="s">
        <v>60</v>
      </c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5" t="s">
        <v>52</v>
      </c>
      <c r="AS189" s="5" t="s">
        <v>52</v>
      </c>
      <c r="AT189" s="1"/>
      <c r="AU189" s="5" t="s">
        <v>272</v>
      </c>
      <c r="AV189" s="1">
        <v>2337</v>
      </c>
    </row>
    <row r="190" spans="1:48" ht="30" customHeight="1">
      <c r="A190" s="8" t="s">
        <v>273</v>
      </c>
      <c r="B190" s="8" t="s">
        <v>150</v>
      </c>
      <c r="C190" s="8" t="s">
        <v>166</v>
      </c>
      <c r="D190" s="9">
        <v>33</v>
      </c>
      <c r="E190" s="10">
        <f>TRUNC(단가대비표!O32,0)</f>
        <v>0</v>
      </c>
      <c r="F190" s="10">
        <f t="shared" si="25"/>
        <v>0</v>
      </c>
      <c r="G190" s="10">
        <f>TRUNC(단가대비표!P32,0)</f>
        <v>0</v>
      </c>
      <c r="H190" s="10">
        <f t="shared" si="26"/>
        <v>0</v>
      </c>
      <c r="I190" s="10">
        <f>TRUNC(단가대비표!V32,0)</f>
        <v>0</v>
      </c>
      <c r="J190" s="10">
        <f t="shared" si="27"/>
        <v>0</v>
      </c>
      <c r="K190" s="10">
        <f t="shared" si="28"/>
        <v>0</v>
      </c>
      <c r="L190" s="10">
        <f t="shared" si="28"/>
        <v>0</v>
      </c>
      <c r="M190" s="8" t="s">
        <v>52</v>
      </c>
      <c r="N190" s="5" t="s">
        <v>274</v>
      </c>
      <c r="O190" s="5" t="s">
        <v>52</v>
      </c>
      <c r="P190" s="5" t="s">
        <v>52</v>
      </c>
      <c r="Q190" s="5" t="s">
        <v>265</v>
      </c>
      <c r="R190" s="5" t="s">
        <v>61</v>
      </c>
      <c r="S190" s="5" t="s">
        <v>61</v>
      </c>
      <c r="T190" s="5" t="s">
        <v>60</v>
      </c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5" t="s">
        <v>52</v>
      </c>
      <c r="AS190" s="5" t="s">
        <v>52</v>
      </c>
      <c r="AT190" s="1"/>
      <c r="AU190" s="5" t="s">
        <v>275</v>
      </c>
      <c r="AV190" s="1">
        <v>2371</v>
      </c>
    </row>
    <row r="191" spans="1:48" ht="30" customHeight="1">
      <c r="A191" s="8" t="s">
        <v>160</v>
      </c>
      <c r="B191" s="8" t="s">
        <v>276</v>
      </c>
      <c r="C191" s="8" t="s">
        <v>166</v>
      </c>
      <c r="D191" s="9">
        <v>2</v>
      </c>
      <c r="E191" s="10">
        <f>TRUNC(단가대비표!O30,0)</f>
        <v>0</v>
      </c>
      <c r="F191" s="10">
        <f t="shared" si="25"/>
        <v>0</v>
      </c>
      <c r="G191" s="10">
        <f>TRUNC(단가대비표!P30,0)</f>
        <v>0</v>
      </c>
      <c r="H191" s="10">
        <f t="shared" si="26"/>
        <v>0</v>
      </c>
      <c r="I191" s="10">
        <f>TRUNC(단가대비표!V30,0)</f>
        <v>0</v>
      </c>
      <c r="J191" s="10">
        <f t="shared" si="27"/>
        <v>0</v>
      </c>
      <c r="K191" s="10">
        <f t="shared" si="28"/>
        <v>0</v>
      </c>
      <c r="L191" s="10">
        <f t="shared" si="28"/>
        <v>0</v>
      </c>
      <c r="M191" s="8" t="s">
        <v>52</v>
      </c>
      <c r="N191" s="5" t="s">
        <v>277</v>
      </c>
      <c r="O191" s="5" t="s">
        <v>52</v>
      </c>
      <c r="P191" s="5" t="s">
        <v>52</v>
      </c>
      <c r="Q191" s="5" t="s">
        <v>265</v>
      </c>
      <c r="R191" s="5" t="s">
        <v>61</v>
      </c>
      <c r="S191" s="5" t="s">
        <v>61</v>
      </c>
      <c r="T191" s="5" t="s">
        <v>60</v>
      </c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5" t="s">
        <v>52</v>
      </c>
      <c r="AS191" s="5" t="s">
        <v>52</v>
      </c>
      <c r="AT191" s="1"/>
      <c r="AU191" s="5" t="s">
        <v>278</v>
      </c>
      <c r="AV191" s="1">
        <v>2338</v>
      </c>
    </row>
    <row r="192" spans="1:48" ht="30" customHeight="1">
      <c r="A192" s="8" t="s">
        <v>279</v>
      </c>
      <c r="B192" s="8" t="s">
        <v>280</v>
      </c>
      <c r="C192" s="8" t="s">
        <v>166</v>
      </c>
      <c r="D192" s="9">
        <v>2</v>
      </c>
      <c r="E192" s="10">
        <f>TRUNC(단가대비표!O31,0)</f>
        <v>0</v>
      </c>
      <c r="F192" s="10">
        <f t="shared" si="25"/>
        <v>0</v>
      </c>
      <c r="G192" s="10">
        <f>TRUNC(단가대비표!P31,0)</f>
        <v>0</v>
      </c>
      <c r="H192" s="10">
        <f t="shared" si="26"/>
        <v>0</v>
      </c>
      <c r="I192" s="10">
        <f>TRUNC(단가대비표!V31,0)</f>
        <v>0</v>
      </c>
      <c r="J192" s="10">
        <f t="shared" si="27"/>
        <v>0</v>
      </c>
      <c r="K192" s="10">
        <f t="shared" si="28"/>
        <v>0</v>
      </c>
      <c r="L192" s="10">
        <f t="shared" si="28"/>
        <v>0</v>
      </c>
      <c r="M192" s="8" t="s">
        <v>52</v>
      </c>
      <c r="N192" s="5" t="s">
        <v>281</v>
      </c>
      <c r="O192" s="5" t="s">
        <v>52</v>
      </c>
      <c r="P192" s="5" t="s">
        <v>52</v>
      </c>
      <c r="Q192" s="5" t="s">
        <v>265</v>
      </c>
      <c r="R192" s="5" t="s">
        <v>61</v>
      </c>
      <c r="S192" s="5" t="s">
        <v>61</v>
      </c>
      <c r="T192" s="5" t="s">
        <v>60</v>
      </c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5" t="s">
        <v>52</v>
      </c>
      <c r="AS192" s="5" t="s">
        <v>52</v>
      </c>
      <c r="AT192" s="1"/>
      <c r="AU192" s="5" t="s">
        <v>282</v>
      </c>
      <c r="AV192" s="1">
        <v>2339</v>
      </c>
    </row>
    <row r="193" spans="1:48" ht="30" customHeight="1">
      <c r="A193" s="8" t="s">
        <v>283</v>
      </c>
      <c r="B193" s="8" t="s">
        <v>284</v>
      </c>
      <c r="C193" s="8" t="s">
        <v>166</v>
      </c>
      <c r="D193" s="9">
        <v>2</v>
      </c>
      <c r="E193" s="10">
        <f>TRUNC(단가대비표!O33,0)</f>
        <v>0</v>
      </c>
      <c r="F193" s="10">
        <f t="shared" si="25"/>
        <v>0</v>
      </c>
      <c r="G193" s="10">
        <f>TRUNC(단가대비표!P33,0)</f>
        <v>0</v>
      </c>
      <c r="H193" s="10">
        <f t="shared" si="26"/>
        <v>0</v>
      </c>
      <c r="I193" s="10">
        <f>TRUNC(단가대비표!V33,0)</f>
        <v>0</v>
      </c>
      <c r="J193" s="10">
        <f t="shared" si="27"/>
        <v>0</v>
      </c>
      <c r="K193" s="10">
        <f t="shared" si="28"/>
        <v>0</v>
      </c>
      <c r="L193" s="10">
        <f t="shared" si="28"/>
        <v>0</v>
      </c>
      <c r="M193" s="8" t="s">
        <v>52</v>
      </c>
      <c r="N193" s="5" t="s">
        <v>285</v>
      </c>
      <c r="O193" s="5" t="s">
        <v>52</v>
      </c>
      <c r="P193" s="5" t="s">
        <v>52</v>
      </c>
      <c r="Q193" s="5" t="s">
        <v>265</v>
      </c>
      <c r="R193" s="5" t="s">
        <v>61</v>
      </c>
      <c r="S193" s="5" t="s">
        <v>61</v>
      </c>
      <c r="T193" s="5" t="s">
        <v>60</v>
      </c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5" t="s">
        <v>52</v>
      </c>
      <c r="AS193" s="5" t="s">
        <v>52</v>
      </c>
      <c r="AT193" s="1"/>
      <c r="AU193" s="5" t="s">
        <v>286</v>
      </c>
      <c r="AV193" s="1">
        <v>2372</v>
      </c>
    </row>
    <row r="194" spans="1:48" ht="30" customHeight="1">
      <c r="A194" s="8" t="s">
        <v>287</v>
      </c>
      <c r="B194" s="8" t="s">
        <v>288</v>
      </c>
      <c r="C194" s="8" t="s">
        <v>289</v>
      </c>
      <c r="D194" s="9">
        <v>1</v>
      </c>
      <c r="E194" s="10">
        <f>TRUNC(단가대비표!O91,0)</f>
        <v>0</v>
      </c>
      <c r="F194" s="10">
        <f t="shared" si="25"/>
        <v>0</v>
      </c>
      <c r="G194" s="10">
        <f>TRUNC(단가대비표!P91,0)</f>
        <v>0</v>
      </c>
      <c r="H194" s="10">
        <f t="shared" si="26"/>
        <v>0</v>
      </c>
      <c r="I194" s="10">
        <f>TRUNC(단가대비표!V91,0)</f>
        <v>0</v>
      </c>
      <c r="J194" s="10">
        <f t="shared" si="27"/>
        <v>0</v>
      </c>
      <c r="K194" s="10">
        <f t="shared" si="28"/>
        <v>0</v>
      </c>
      <c r="L194" s="10">
        <f t="shared" si="28"/>
        <v>0</v>
      </c>
      <c r="M194" s="8" t="s">
        <v>52</v>
      </c>
      <c r="N194" s="5" t="s">
        <v>290</v>
      </c>
      <c r="O194" s="5" t="s">
        <v>52</v>
      </c>
      <c r="P194" s="5" t="s">
        <v>52</v>
      </c>
      <c r="Q194" s="5" t="s">
        <v>265</v>
      </c>
      <c r="R194" s="5" t="s">
        <v>61</v>
      </c>
      <c r="S194" s="5" t="s">
        <v>61</v>
      </c>
      <c r="T194" s="5" t="s">
        <v>60</v>
      </c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5" t="s">
        <v>52</v>
      </c>
      <c r="AS194" s="5" t="s">
        <v>52</v>
      </c>
      <c r="AT194" s="1"/>
      <c r="AU194" s="5" t="s">
        <v>291</v>
      </c>
      <c r="AV194" s="1">
        <v>2375</v>
      </c>
    </row>
    <row r="195" spans="1:48" ht="30" customHeight="1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</row>
    <row r="196" spans="1:48" ht="30" customHeight="1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</row>
    <row r="197" spans="1:48" ht="30" customHeight="1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</row>
    <row r="198" spans="1:48" ht="30" customHeight="1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</row>
    <row r="199" spans="1:48" ht="30" customHeight="1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</row>
    <row r="200" spans="1:48" ht="30" customHeight="1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</row>
    <row r="201" spans="1:48" ht="30" customHeight="1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</row>
    <row r="202" spans="1:48" ht="30" customHeight="1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</row>
    <row r="203" spans="1:48" ht="30" customHeight="1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</row>
    <row r="204" spans="1:48" ht="30" customHeight="1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</row>
    <row r="205" spans="1:48" ht="30" customHeight="1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</row>
    <row r="206" spans="1:48" ht="30" customHeight="1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</row>
    <row r="207" spans="1:48" ht="30" customHeight="1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</row>
    <row r="208" spans="1:48" ht="30" customHeight="1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</row>
    <row r="209" spans="1:14" ht="30" customHeight="1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</row>
    <row r="210" spans="1:14" ht="30" customHeight="1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</row>
    <row r="211" spans="1:14" ht="30" customHeight="1">
      <c r="A211" s="9" t="s">
        <v>118</v>
      </c>
      <c r="B211" s="9"/>
      <c r="C211" s="9"/>
      <c r="D211" s="9"/>
      <c r="E211" s="9"/>
      <c r="F211" s="10">
        <f>SUM(F187:F210)</f>
        <v>0</v>
      </c>
      <c r="G211" s="9"/>
      <c r="H211" s="10">
        <f>SUM(H187:H210)</f>
        <v>0</v>
      </c>
      <c r="I211" s="9"/>
      <c r="J211" s="10">
        <f>SUM(J187:J210)</f>
        <v>0</v>
      </c>
      <c r="K211" s="9"/>
      <c r="L211" s="10">
        <f>SUM(L187:L210)</f>
        <v>0</v>
      </c>
      <c r="M211" s="9"/>
      <c r="N211" t="s">
        <v>119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4" type="noConversion"/>
  <pageMargins left="0.78740157480314954" right="0" top="0.39370078740157477" bottom="0.39370078740157477" header="0" footer="0"/>
  <pageSetup paperSize="9" scale="67" fitToHeight="0" orientation="landscape" verticalDpi="0" r:id="rId1"/>
  <rowBreaks count="8" manualBreakCount="8">
    <brk id="29" max="16383" man="1"/>
    <brk id="55" max="16383" man="1"/>
    <brk id="81" max="16383" man="1"/>
    <brk id="107" max="16383" man="1"/>
    <brk id="133" max="16383" man="1"/>
    <brk id="159" max="16383" man="1"/>
    <brk id="185" max="16383" man="1"/>
    <brk id="21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69"/>
  <sheetViews>
    <sheetView topLeftCell="B43" workbookViewId="0">
      <selection activeCell="F58" sqref="F58"/>
    </sheetView>
  </sheetViews>
  <sheetFormatPr defaultRowHeight="12"/>
  <cols>
    <col min="1" max="1" width="11.7109375" hidden="1" customWidth="1"/>
    <col min="2" max="3" width="30.7109375" customWidth="1"/>
    <col min="4" max="4" width="4.7109375" customWidth="1"/>
    <col min="5" max="8" width="13.7109375" customWidth="1"/>
    <col min="9" max="9" width="8.7109375" customWidth="1"/>
    <col min="10" max="10" width="12.7109375" customWidth="1"/>
    <col min="11" max="14" width="2.7109375" hidden="1" customWidth="1"/>
  </cols>
  <sheetData>
    <row r="1" spans="1:14" ht="30" customHeight="1">
      <c r="A1" s="29" t="s">
        <v>292</v>
      </c>
      <c r="B1" s="29"/>
      <c r="C1" s="29"/>
      <c r="D1" s="29"/>
      <c r="E1" s="29"/>
      <c r="F1" s="29"/>
      <c r="G1" s="29"/>
      <c r="H1" s="29"/>
      <c r="I1" s="29"/>
      <c r="J1" s="29"/>
    </row>
    <row r="2" spans="1:14" ht="30" customHeight="1">
      <c r="A2" s="30" t="s">
        <v>1</v>
      </c>
      <c r="B2" s="30"/>
      <c r="C2" s="30"/>
      <c r="D2" s="30"/>
      <c r="E2" s="30"/>
      <c r="F2" s="30"/>
      <c r="G2" s="30"/>
      <c r="H2" s="30"/>
      <c r="I2" s="30"/>
      <c r="J2" s="30"/>
    </row>
    <row r="3" spans="1:14" ht="30" customHeight="1">
      <c r="A3" s="3" t="s">
        <v>293</v>
      </c>
      <c r="B3" s="3" t="s">
        <v>2</v>
      </c>
      <c r="C3" s="3" t="s">
        <v>3</v>
      </c>
      <c r="D3" s="3" t="s">
        <v>4</v>
      </c>
      <c r="E3" s="3" t="s">
        <v>294</v>
      </c>
      <c r="F3" s="3" t="s">
        <v>295</v>
      </c>
      <c r="G3" s="3" t="s">
        <v>296</v>
      </c>
      <c r="H3" s="3" t="s">
        <v>297</v>
      </c>
      <c r="I3" s="3" t="s">
        <v>298</v>
      </c>
      <c r="J3" s="3" t="s">
        <v>299</v>
      </c>
      <c r="K3" s="2" t="s">
        <v>300</v>
      </c>
      <c r="L3" s="2" t="s">
        <v>301</v>
      </c>
      <c r="M3" s="2" t="s">
        <v>302</v>
      </c>
      <c r="N3" s="2" t="s">
        <v>303</v>
      </c>
    </row>
    <row r="4" spans="1:14" ht="30" customHeight="1">
      <c r="A4" s="8" t="s">
        <v>59</v>
      </c>
      <c r="B4" s="8" t="s">
        <v>56</v>
      </c>
      <c r="C4" s="8" t="s">
        <v>57</v>
      </c>
      <c r="D4" s="8" t="s">
        <v>58</v>
      </c>
      <c r="E4" s="13">
        <f>일위대가!F6</f>
        <v>0</v>
      </c>
      <c r="F4" s="13">
        <f>일위대가!H6</f>
        <v>0</v>
      </c>
      <c r="G4" s="13">
        <f>일위대가!J6</f>
        <v>0</v>
      </c>
      <c r="H4" s="13">
        <f t="shared" ref="H4:H35" si="0">E4+F4+G4</f>
        <v>0</v>
      </c>
      <c r="I4" s="8" t="s">
        <v>313</v>
      </c>
      <c r="J4" s="8" t="s">
        <v>52</v>
      </c>
      <c r="K4" s="5" t="s">
        <v>52</v>
      </c>
      <c r="L4" s="5" t="s">
        <v>52</v>
      </c>
      <c r="M4" s="5" t="s">
        <v>52</v>
      </c>
      <c r="N4" s="5" t="s">
        <v>52</v>
      </c>
    </row>
    <row r="5" spans="1:14" ht="30" customHeight="1">
      <c r="A5" s="8" t="s">
        <v>64</v>
      </c>
      <c r="B5" s="8" t="s">
        <v>56</v>
      </c>
      <c r="C5" s="8" t="s">
        <v>63</v>
      </c>
      <c r="D5" s="8" t="s">
        <v>58</v>
      </c>
      <c r="E5" s="13">
        <f>일위대가!F10</f>
        <v>0</v>
      </c>
      <c r="F5" s="13">
        <f>일위대가!H10</f>
        <v>0</v>
      </c>
      <c r="G5" s="13">
        <f>일위대가!J10</f>
        <v>0</v>
      </c>
      <c r="H5" s="13">
        <f t="shared" si="0"/>
        <v>0</v>
      </c>
      <c r="I5" s="8" t="s">
        <v>321</v>
      </c>
      <c r="J5" s="8" t="s">
        <v>52</v>
      </c>
      <c r="K5" s="5" t="s">
        <v>52</v>
      </c>
      <c r="L5" s="5" t="s">
        <v>52</v>
      </c>
      <c r="M5" s="5" t="s">
        <v>52</v>
      </c>
      <c r="N5" s="5" t="s">
        <v>52</v>
      </c>
    </row>
    <row r="6" spans="1:14" ht="30" customHeight="1">
      <c r="A6" s="8" t="s">
        <v>67</v>
      </c>
      <c r="B6" s="8" t="s">
        <v>56</v>
      </c>
      <c r="C6" s="8" t="s">
        <v>66</v>
      </c>
      <c r="D6" s="8" t="s">
        <v>58</v>
      </c>
      <c r="E6" s="13">
        <f>일위대가!F14</f>
        <v>0</v>
      </c>
      <c r="F6" s="13">
        <f>일위대가!H14</f>
        <v>0</v>
      </c>
      <c r="G6" s="13">
        <f>일위대가!J14</f>
        <v>0</v>
      </c>
      <c r="H6" s="13">
        <f t="shared" si="0"/>
        <v>0</v>
      </c>
      <c r="I6" s="8" t="s">
        <v>324</v>
      </c>
      <c r="J6" s="8" t="s">
        <v>52</v>
      </c>
      <c r="K6" s="5" t="s">
        <v>52</v>
      </c>
      <c r="L6" s="5" t="s">
        <v>52</v>
      </c>
      <c r="M6" s="5" t="s">
        <v>52</v>
      </c>
      <c r="N6" s="5" t="s">
        <v>52</v>
      </c>
    </row>
    <row r="7" spans="1:14" ht="30" customHeight="1">
      <c r="A7" s="8" t="s">
        <v>72</v>
      </c>
      <c r="B7" s="8" t="s">
        <v>69</v>
      </c>
      <c r="C7" s="8" t="s">
        <v>70</v>
      </c>
      <c r="D7" s="8" t="s">
        <v>71</v>
      </c>
      <c r="E7" s="13">
        <f>일위대가!F21</f>
        <v>0</v>
      </c>
      <c r="F7" s="13">
        <f>일위대가!H21</f>
        <v>0</v>
      </c>
      <c r="G7" s="13">
        <f>일위대가!J21</f>
        <v>0</v>
      </c>
      <c r="H7" s="13">
        <f t="shared" si="0"/>
        <v>0</v>
      </c>
      <c r="I7" s="8" t="s">
        <v>327</v>
      </c>
      <c r="J7" s="8" t="s">
        <v>52</v>
      </c>
      <c r="K7" s="5" t="s">
        <v>52</v>
      </c>
      <c r="L7" s="5" t="s">
        <v>52</v>
      </c>
      <c r="M7" s="5" t="s">
        <v>328</v>
      </c>
      <c r="N7" s="5" t="s">
        <v>52</v>
      </c>
    </row>
    <row r="8" spans="1:14" ht="30" customHeight="1">
      <c r="A8" s="8" t="s">
        <v>75</v>
      </c>
      <c r="B8" s="8" t="s">
        <v>69</v>
      </c>
      <c r="C8" s="8" t="s">
        <v>74</v>
      </c>
      <c r="D8" s="8" t="s">
        <v>71</v>
      </c>
      <c r="E8" s="13">
        <f>일위대가!F28</f>
        <v>0</v>
      </c>
      <c r="F8" s="13">
        <f>일위대가!H28</f>
        <v>0</v>
      </c>
      <c r="G8" s="13">
        <f>일위대가!J28</f>
        <v>0</v>
      </c>
      <c r="H8" s="13">
        <f t="shared" si="0"/>
        <v>0</v>
      </c>
      <c r="I8" s="8" t="s">
        <v>345</v>
      </c>
      <c r="J8" s="8" t="s">
        <v>52</v>
      </c>
      <c r="K8" s="5" t="s">
        <v>52</v>
      </c>
      <c r="L8" s="5" t="s">
        <v>52</v>
      </c>
      <c r="M8" s="5" t="s">
        <v>328</v>
      </c>
      <c r="N8" s="5" t="s">
        <v>52</v>
      </c>
    </row>
    <row r="9" spans="1:14" ht="30" customHeight="1">
      <c r="A9" s="8" t="s">
        <v>79</v>
      </c>
      <c r="B9" s="8" t="s">
        <v>77</v>
      </c>
      <c r="C9" s="8" t="s">
        <v>78</v>
      </c>
      <c r="D9" s="8" t="s">
        <v>71</v>
      </c>
      <c r="E9" s="13">
        <f>일위대가!F35</f>
        <v>0</v>
      </c>
      <c r="F9" s="13">
        <f>일위대가!H35</f>
        <v>0</v>
      </c>
      <c r="G9" s="13">
        <f>일위대가!J35</f>
        <v>0</v>
      </c>
      <c r="H9" s="13">
        <f t="shared" si="0"/>
        <v>0</v>
      </c>
      <c r="I9" s="8" t="s">
        <v>353</v>
      </c>
      <c r="J9" s="8" t="s">
        <v>52</v>
      </c>
      <c r="K9" s="5" t="s">
        <v>52</v>
      </c>
      <c r="L9" s="5" t="s">
        <v>52</v>
      </c>
      <c r="M9" s="5" t="s">
        <v>354</v>
      </c>
      <c r="N9" s="5" t="s">
        <v>52</v>
      </c>
    </row>
    <row r="10" spans="1:14" ht="30" customHeight="1">
      <c r="A10" s="8" t="s">
        <v>82</v>
      </c>
      <c r="B10" s="8" t="s">
        <v>77</v>
      </c>
      <c r="C10" s="8" t="s">
        <v>81</v>
      </c>
      <c r="D10" s="8" t="s">
        <v>71</v>
      </c>
      <c r="E10" s="13">
        <f>일위대가!F42</f>
        <v>0</v>
      </c>
      <c r="F10" s="13">
        <f>일위대가!H42</f>
        <v>0</v>
      </c>
      <c r="G10" s="13">
        <f>일위대가!J42</f>
        <v>0</v>
      </c>
      <c r="H10" s="13">
        <f t="shared" si="0"/>
        <v>0</v>
      </c>
      <c r="I10" s="8" t="s">
        <v>363</v>
      </c>
      <c r="J10" s="8" t="s">
        <v>52</v>
      </c>
      <c r="K10" s="5" t="s">
        <v>52</v>
      </c>
      <c r="L10" s="5" t="s">
        <v>52</v>
      </c>
      <c r="M10" s="5" t="s">
        <v>354</v>
      </c>
      <c r="N10" s="5" t="s">
        <v>52</v>
      </c>
    </row>
    <row r="11" spans="1:14" ht="30" customHeight="1">
      <c r="A11" s="8" t="s">
        <v>87</v>
      </c>
      <c r="B11" s="8" t="s">
        <v>84</v>
      </c>
      <c r="C11" s="8" t="s">
        <v>85</v>
      </c>
      <c r="D11" s="8" t="s">
        <v>86</v>
      </c>
      <c r="E11" s="13">
        <f>일위대가!F49</f>
        <v>0</v>
      </c>
      <c r="F11" s="13">
        <f>일위대가!H49</f>
        <v>0</v>
      </c>
      <c r="G11" s="13">
        <f>일위대가!J49</f>
        <v>0</v>
      </c>
      <c r="H11" s="13">
        <f t="shared" si="0"/>
        <v>0</v>
      </c>
      <c r="I11" s="8" t="s">
        <v>371</v>
      </c>
      <c r="J11" s="8" t="s">
        <v>52</v>
      </c>
      <c r="K11" s="5" t="s">
        <v>52</v>
      </c>
      <c r="L11" s="5" t="s">
        <v>52</v>
      </c>
      <c r="M11" s="5" t="s">
        <v>372</v>
      </c>
      <c r="N11" s="5" t="s">
        <v>52</v>
      </c>
    </row>
    <row r="12" spans="1:14" ht="30" customHeight="1">
      <c r="A12" s="8" t="s">
        <v>91</v>
      </c>
      <c r="B12" s="8" t="s">
        <v>89</v>
      </c>
      <c r="C12" s="8" t="s">
        <v>90</v>
      </c>
      <c r="D12" s="8" t="s">
        <v>86</v>
      </c>
      <c r="E12" s="13">
        <f>일위대가!F58</f>
        <v>0</v>
      </c>
      <c r="F12" s="13">
        <f>일위대가!H58</f>
        <v>0</v>
      </c>
      <c r="G12" s="13">
        <f>일위대가!J58</f>
        <v>0</v>
      </c>
      <c r="H12" s="13">
        <f t="shared" si="0"/>
        <v>0</v>
      </c>
      <c r="I12" s="8" t="s">
        <v>383</v>
      </c>
      <c r="J12" s="8" t="s">
        <v>52</v>
      </c>
      <c r="K12" s="5" t="s">
        <v>52</v>
      </c>
      <c r="L12" s="5" t="s">
        <v>52</v>
      </c>
      <c r="M12" s="5" t="s">
        <v>384</v>
      </c>
      <c r="N12" s="5" t="s">
        <v>52</v>
      </c>
    </row>
    <row r="13" spans="1:14" ht="30" customHeight="1">
      <c r="A13" s="8" t="s">
        <v>95</v>
      </c>
      <c r="B13" s="8" t="s">
        <v>93</v>
      </c>
      <c r="C13" s="8" t="s">
        <v>94</v>
      </c>
      <c r="D13" s="8" t="s">
        <v>71</v>
      </c>
      <c r="E13" s="13">
        <f>일위대가!F64</f>
        <v>0</v>
      </c>
      <c r="F13" s="13">
        <f>일위대가!H64</f>
        <v>0</v>
      </c>
      <c r="G13" s="13">
        <f>일위대가!J64</f>
        <v>0</v>
      </c>
      <c r="H13" s="13">
        <f t="shared" si="0"/>
        <v>0</v>
      </c>
      <c r="I13" s="8" t="s">
        <v>401</v>
      </c>
      <c r="J13" s="8" t="s">
        <v>52</v>
      </c>
      <c r="K13" s="5" t="s">
        <v>52</v>
      </c>
      <c r="L13" s="5" t="s">
        <v>52</v>
      </c>
      <c r="M13" s="5" t="s">
        <v>402</v>
      </c>
      <c r="N13" s="5" t="s">
        <v>52</v>
      </c>
    </row>
    <row r="14" spans="1:14" ht="30" customHeight="1">
      <c r="A14" s="8" t="s">
        <v>100</v>
      </c>
      <c r="B14" s="8" t="s">
        <v>97</v>
      </c>
      <c r="C14" s="8" t="s">
        <v>98</v>
      </c>
      <c r="D14" s="8" t="s">
        <v>99</v>
      </c>
      <c r="E14" s="13">
        <f>일위대가!F74</f>
        <v>0</v>
      </c>
      <c r="F14" s="13">
        <f>일위대가!H74</f>
        <v>0</v>
      </c>
      <c r="G14" s="13">
        <f>일위대가!J74</f>
        <v>0</v>
      </c>
      <c r="H14" s="13">
        <f t="shared" si="0"/>
        <v>0</v>
      </c>
      <c r="I14" s="8" t="s">
        <v>410</v>
      </c>
      <c r="J14" s="8" t="s">
        <v>52</v>
      </c>
      <c r="K14" s="5" t="s">
        <v>52</v>
      </c>
      <c r="L14" s="5" t="s">
        <v>52</v>
      </c>
      <c r="M14" s="5" t="s">
        <v>52</v>
      </c>
      <c r="N14" s="5" t="s">
        <v>52</v>
      </c>
    </row>
    <row r="15" spans="1:14" ht="30" customHeight="1">
      <c r="A15" s="8" t="s">
        <v>104</v>
      </c>
      <c r="B15" s="8" t="s">
        <v>102</v>
      </c>
      <c r="C15" s="8" t="s">
        <v>103</v>
      </c>
      <c r="D15" s="8" t="s">
        <v>71</v>
      </c>
      <c r="E15" s="13">
        <f>일위대가!F80</f>
        <v>0</v>
      </c>
      <c r="F15" s="13">
        <f>일위대가!H80</f>
        <v>0</v>
      </c>
      <c r="G15" s="13">
        <f>일위대가!J80</f>
        <v>0</v>
      </c>
      <c r="H15" s="13">
        <f t="shared" si="0"/>
        <v>0</v>
      </c>
      <c r="I15" s="8" t="s">
        <v>436</v>
      </c>
      <c r="J15" s="8" t="s">
        <v>52</v>
      </c>
      <c r="K15" s="5" t="s">
        <v>52</v>
      </c>
      <c r="L15" s="5" t="s">
        <v>52</v>
      </c>
      <c r="M15" s="5" t="s">
        <v>52</v>
      </c>
      <c r="N15" s="5" t="s">
        <v>52</v>
      </c>
    </row>
    <row r="16" spans="1:14" ht="30" customHeight="1">
      <c r="A16" s="8" t="s">
        <v>108</v>
      </c>
      <c r="B16" s="8" t="s">
        <v>106</v>
      </c>
      <c r="C16" s="8" t="s">
        <v>107</v>
      </c>
      <c r="D16" s="8" t="s">
        <v>99</v>
      </c>
      <c r="E16" s="13">
        <f>일위대가!F85</f>
        <v>0</v>
      </c>
      <c r="F16" s="13">
        <f>일위대가!H85</f>
        <v>0</v>
      </c>
      <c r="G16" s="13">
        <f>일위대가!J85</f>
        <v>0</v>
      </c>
      <c r="H16" s="13">
        <f t="shared" si="0"/>
        <v>0</v>
      </c>
      <c r="I16" s="8" t="s">
        <v>451</v>
      </c>
      <c r="J16" s="8" t="s">
        <v>52</v>
      </c>
      <c r="K16" s="5" t="s">
        <v>52</v>
      </c>
      <c r="L16" s="5" t="s">
        <v>52</v>
      </c>
      <c r="M16" s="5" t="s">
        <v>452</v>
      </c>
      <c r="N16" s="5" t="s">
        <v>52</v>
      </c>
    </row>
    <row r="17" spans="1:14" ht="30" customHeight="1">
      <c r="A17" s="8" t="s">
        <v>112</v>
      </c>
      <c r="B17" s="8" t="s">
        <v>110</v>
      </c>
      <c r="C17" s="8" t="s">
        <v>111</v>
      </c>
      <c r="D17" s="8" t="s">
        <v>99</v>
      </c>
      <c r="E17" s="13">
        <f>일위대가!F90</f>
        <v>0</v>
      </c>
      <c r="F17" s="13">
        <f>일위대가!H90</f>
        <v>0</v>
      </c>
      <c r="G17" s="13">
        <f>일위대가!J90</f>
        <v>0</v>
      </c>
      <c r="H17" s="13">
        <f t="shared" si="0"/>
        <v>0</v>
      </c>
      <c r="I17" s="8" t="s">
        <v>458</v>
      </c>
      <c r="J17" s="8" t="s">
        <v>52</v>
      </c>
      <c r="K17" s="5" t="s">
        <v>52</v>
      </c>
      <c r="L17" s="5" t="s">
        <v>52</v>
      </c>
      <c r="M17" s="5" t="s">
        <v>459</v>
      </c>
      <c r="N17" s="5" t="s">
        <v>52</v>
      </c>
    </row>
    <row r="18" spans="1:14" ht="30" customHeight="1">
      <c r="A18" s="8" t="s">
        <v>116</v>
      </c>
      <c r="B18" s="8" t="s">
        <v>114</v>
      </c>
      <c r="C18" s="8" t="s">
        <v>115</v>
      </c>
      <c r="D18" s="8" t="s">
        <v>99</v>
      </c>
      <c r="E18" s="13">
        <f>일위대가!F103</f>
        <v>0</v>
      </c>
      <c r="F18" s="13">
        <f>일위대가!H103</f>
        <v>0</v>
      </c>
      <c r="G18" s="13">
        <f>일위대가!J103</f>
        <v>0</v>
      </c>
      <c r="H18" s="13">
        <f t="shared" si="0"/>
        <v>0</v>
      </c>
      <c r="I18" s="8" t="s">
        <v>465</v>
      </c>
      <c r="J18" s="8" t="s">
        <v>52</v>
      </c>
      <c r="K18" s="5" t="s">
        <v>52</v>
      </c>
      <c r="L18" s="5" t="s">
        <v>52</v>
      </c>
      <c r="M18" s="5" t="s">
        <v>52</v>
      </c>
      <c r="N18" s="5" t="s">
        <v>52</v>
      </c>
    </row>
    <row r="19" spans="1:14" ht="30" customHeight="1">
      <c r="A19" s="8" t="s">
        <v>123</v>
      </c>
      <c r="B19" s="8" t="s">
        <v>69</v>
      </c>
      <c r="C19" s="8" t="s">
        <v>122</v>
      </c>
      <c r="D19" s="8" t="s">
        <v>71</v>
      </c>
      <c r="E19" s="13">
        <f>일위대가!F110</f>
        <v>0</v>
      </c>
      <c r="F19" s="13">
        <f>일위대가!H110</f>
        <v>0</v>
      </c>
      <c r="G19" s="13">
        <f>일위대가!J110</f>
        <v>0</v>
      </c>
      <c r="H19" s="13">
        <f t="shared" si="0"/>
        <v>0</v>
      </c>
      <c r="I19" s="8" t="s">
        <v>490</v>
      </c>
      <c r="J19" s="8" t="s">
        <v>52</v>
      </c>
      <c r="K19" s="5" t="s">
        <v>52</v>
      </c>
      <c r="L19" s="5" t="s">
        <v>52</v>
      </c>
      <c r="M19" s="5" t="s">
        <v>328</v>
      </c>
      <c r="N19" s="5" t="s">
        <v>52</v>
      </c>
    </row>
    <row r="20" spans="1:14" ht="30" customHeight="1">
      <c r="A20" s="8" t="s">
        <v>126</v>
      </c>
      <c r="B20" s="8" t="s">
        <v>69</v>
      </c>
      <c r="C20" s="8" t="s">
        <v>125</v>
      </c>
      <c r="D20" s="8" t="s">
        <v>71</v>
      </c>
      <c r="E20" s="13">
        <f>일위대가!F117</f>
        <v>0</v>
      </c>
      <c r="F20" s="13">
        <f>일위대가!H117</f>
        <v>0</v>
      </c>
      <c r="G20" s="13">
        <f>일위대가!J117</f>
        <v>0</v>
      </c>
      <c r="H20" s="13">
        <f t="shared" si="0"/>
        <v>0</v>
      </c>
      <c r="I20" s="8" t="s">
        <v>498</v>
      </c>
      <c r="J20" s="8" t="s">
        <v>52</v>
      </c>
      <c r="K20" s="5" t="s">
        <v>52</v>
      </c>
      <c r="L20" s="5" t="s">
        <v>52</v>
      </c>
      <c r="M20" s="5" t="s">
        <v>328</v>
      </c>
      <c r="N20" s="5" t="s">
        <v>52</v>
      </c>
    </row>
    <row r="21" spans="1:14" ht="30" customHeight="1">
      <c r="A21" s="8" t="s">
        <v>130</v>
      </c>
      <c r="B21" s="8" t="s">
        <v>128</v>
      </c>
      <c r="C21" s="8" t="s">
        <v>129</v>
      </c>
      <c r="D21" s="8" t="s">
        <v>71</v>
      </c>
      <c r="E21" s="13">
        <f>일위대가!F124</f>
        <v>0</v>
      </c>
      <c r="F21" s="13">
        <f>일위대가!H124</f>
        <v>0</v>
      </c>
      <c r="G21" s="13">
        <f>일위대가!J124</f>
        <v>0</v>
      </c>
      <c r="H21" s="13">
        <f t="shared" si="0"/>
        <v>0</v>
      </c>
      <c r="I21" s="8" t="s">
        <v>506</v>
      </c>
      <c r="J21" s="8" t="s">
        <v>52</v>
      </c>
      <c r="K21" s="5" t="s">
        <v>52</v>
      </c>
      <c r="L21" s="5" t="s">
        <v>52</v>
      </c>
      <c r="M21" s="5" t="s">
        <v>507</v>
      </c>
      <c r="N21" s="5" t="s">
        <v>52</v>
      </c>
    </row>
    <row r="22" spans="1:14" ht="30" customHeight="1">
      <c r="A22" s="8" t="s">
        <v>133</v>
      </c>
      <c r="B22" s="8" t="s">
        <v>84</v>
      </c>
      <c r="C22" s="8" t="s">
        <v>132</v>
      </c>
      <c r="D22" s="8" t="s">
        <v>86</v>
      </c>
      <c r="E22" s="13">
        <f>일위대가!F131</f>
        <v>0</v>
      </c>
      <c r="F22" s="13">
        <f>일위대가!H131</f>
        <v>0</v>
      </c>
      <c r="G22" s="13">
        <f>일위대가!J131</f>
        <v>0</v>
      </c>
      <c r="H22" s="13">
        <f t="shared" si="0"/>
        <v>0</v>
      </c>
      <c r="I22" s="8" t="s">
        <v>516</v>
      </c>
      <c r="J22" s="8" t="s">
        <v>52</v>
      </c>
      <c r="K22" s="5" t="s">
        <v>52</v>
      </c>
      <c r="L22" s="5" t="s">
        <v>52</v>
      </c>
      <c r="M22" s="5" t="s">
        <v>372</v>
      </c>
      <c r="N22" s="5" t="s">
        <v>52</v>
      </c>
    </row>
    <row r="23" spans="1:14" ht="30" customHeight="1">
      <c r="A23" s="8" t="s">
        <v>136</v>
      </c>
      <c r="B23" s="8" t="s">
        <v>84</v>
      </c>
      <c r="C23" s="8" t="s">
        <v>135</v>
      </c>
      <c r="D23" s="8" t="s">
        <v>86</v>
      </c>
      <c r="E23" s="13">
        <f>일위대가!F138</f>
        <v>0</v>
      </c>
      <c r="F23" s="13">
        <f>일위대가!H138</f>
        <v>0</v>
      </c>
      <c r="G23" s="13">
        <f>일위대가!J138</f>
        <v>0</v>
      </c>
      <c r="H23" s="13">
        <f t="shared" si="0"/>
        <v>0</v>
      </c>
      <c r="I23" s="8" t="s">
        <v>524</v>
      </c>
      <c r="J23" s="8" t="s">
        <v>52</v>
      </c>
      <c r="K23" s="5" t="s">
        <v>52</v>
      </c>
      <c r="L23" s="5" t="s">
        <v>52</v>
      </c>
      <c r="M23" s="5" t="s">
        <v>372</v>
      </c>
      <c r="N23" s="5" t="s">
        <v>52</v>
      </c>
    </row>
    <row r="24" spans="1:14" ht="30" customHeight="1">
      <c r="A24" s="8" t="s">
        <v>140</v>
      </c>
      <c r="B24" s="8" t="s">
        <v>138</v>
      </c>
      <c r="C24" s="8" t="s">
        <v>139</v>
      </c>
      <c r="D24" s="8" t="s">
        <v>86</v>
      </c>
      <c r="E24" s="13">
        <f>일위대가!F146</f>
        <v>0</v>
      </c>
      <c r="F24" s="13">
        <f>일위대가!H146</f>
        <v>0</v>
      </c>
      <c r="G24" s="13">
        <f>일위대가!J146</f>
        <v>0</v>
      </c>
      <c r="H24" s="13">
        <f t="shared" si="0"/>
        <v>0</v>
      </c>
      <c r="I24" s="8" t="s">
        <v>532</v>
      </c>
      <c r="J24" s="8" t="s">
        <v>52</v>
      </c>
      <c r="K24" s="5" t="s">
        <v>52</v>
      </c>
      <c r="L24" s="5" t="s">
        <v>52</v>
      </c>
      <c r="M24" s="5" t="s">
        <v>372</v>
      </c>
      <c r="N24" s="5" t="s">
        <v>52</v>
      </c>
    </row>
    <row r="25" spans="1:14" ht="30" customHeight="1">
      <c r="A25" s="8" t="s">
        <v>148</v>
      </c>
      <c r="B25" s="8" t="s">
        <v>145</v>
      </c>
      <c r="C25" s="8" t="s">
        <v>146</v>
      </c>
      <c r="D25" s="8" t="s">
        <v>147</v>
      </c>
      <c r="E25" s="13">
        <f>일위대가!F152</f>
        <v>0</v>
      </c>
      <c r="F25" s="13">
        <f>일위대가!H152</f>
        <v>0</v>
      </c>
      <c r="G25" s="13">
        <f>일위대가!J152</f>
        <v>0</v>
      </c>
      <c r="H25" s="13">
        <f t="shared" si="0"/>
        <v>0</v>
      </c>
      <c r="I25" s="8" t="s">
        <v>542</v>
      </c>
      <c r="J25" s="8" t="s">
        <v>52</v>
      </c>
      <c r="K25" s="5" t="s">
        <v>52</v>
      </c>
      <c r="L25" s="5" t="s">
        <v>52</v>
      </c>
      <c r="M25" s="5" t="s">
        <v>543</v>
      </c>
      <c r="N25" s="5" t="s">
        <v>52</v>
      </c>
    </row>
    <row r="26" spans="1:14" ht="30" customHeight="1">
      <c r="A26" s="8" t="s">
        <v>151</v>
      </c>
      <c r="B26" s="8" t="s">
        <v>145</v>
      </c>
      <c r="C26" s="8" t="s">
        <v>150</v>
      </c>
      <c r="D26" s="8" t="s">
        <v>147</v>
      </c>
      <c r="E26" s="13">
        <f>일위대가!F158</f>
        <v>0</v>
      </c>
      <c r="F26" s="13">
        <f>일위대가!H158</f>
        <v>0</v>
      </c>
      <c r="G26" s="13">
        <f>일위대가!J158</f>
        <v>0</v>
      </c>
      <c r="H26" s="13">
        <f t="shared" si="0"/>
        <v>0</v>
      </c>
      <c r="I26" s="8" t="s">
        <v>550</v>
      </c>
      <c r="J26" s="8" t="s">
        <v>52</v>
      </c>
      <c r="K26" s="5" t="s">
        <v>52</v>
      </c>
      <c r="L26" s="5" t="s">
        <v>52</v>
      </c>
      <c r="M26" s="5" t="s">
        <v>551</v>
      </c>
      <c r="N26" s="5" t="s">
        <v>52</v>
      </c>
    </row>
    <row r="27" spans="1:14" ht="30" customHeight="1">
      <c r="A27" s="8" t="s">
        <v>154</v>
      </c>
      <c r="B27" s="8" t="s">
        <v>153</v>
      </c>
      <c r="C27" s="8" t="s">
        <v>150</v>
      </c>
      <c r="D27" s="8" t="s">
        <v>147</v>
      </c>
      <c r="E27" s="13">
        <f>일위대가!F164</f>
        <v>0</v>
      </c>
      <c r="F27" s="13">
        <f>일위대가!H164</f>
        <v>0</v>
      </c>
      <c r="G27" s="13">
        <f>일위대가!J164</f>
        <v>0</v>
      </c>
      <c r="H27" s="13">
        <f t="shared" si="0"/>
        <v>0</v>
      </c>
      <c r="I27" s="8" t="s">
        <v>556</v>
      </c>
      <c r="J27" s="8" t="s">
        <v>52</v>
      </c>
      <c r="K27" s="5" t="s">
        <v>52</v>
      </c>
      <c r="L27" s="5" t="s">
        <v>52</v>
      </c>
      <c r="M27" s="5" t="s">
        <v>551</v>
      </c>
      <c r="N27" s="5" t="s">
        <v>52</v>
      </c>
    </row>
    <row r="28" spans="1:14" ht="30" customHeight="1">
      <c r="A28" s="8" t="s">
        <v>158</v>
      </c>
      <c r="B28" s="8" t="s">
        <v>156</v>
      </c>
      <c r="C28" s="8" t="s">
        <v>157</v>
      </c>
      <c r="D28" s="8" t="s">
        <v>147</v>
      </c>
      <c r="E28" s="13">
        <f>일위대가!F170</f>
        <v>0</v>
      </c>
      <c r="F28" s="13">
        <f>일위대가!H170</f>
        <v>0</v>
      </c>
      <c r="G28" s="13">
        <f>일위대가!J170</f>
        <v>0</v>
      </c>
      <c r="H28" s="13">
        <f t="shared" si="0"/>
        <v>0</v>
      </c>
      <c r="I28" s="8" t="s">
        <v>561</v>
      </c>
      <c r="J28" s="8" t="s">
        <v>52</v>
      </c>
      <c r="K28" s="5" t="s">
        <v>52</v>
      </c>
      <c r="L28" s="5" t="s">
        <v>52</v>
      </c>
      <c r="M28" s="5" t="s">
        <v>562</v>
      </c>
      <c r="N28" s="5" t="s">
        <v>52</v>
      </c>
    </row>
    <row r="29" spans="1:14" ht="30" customHeight="1">
      <c r="A29" s="8" t="s">
        <v>162</v>
      </c>
      <c r="B29" s="8" t="s">
        <v>160</v>
      </c>
      <c r="C29" s="8" t="s">
        <v>161</v>
      </c>
      <c r="D29" s="8" t="s">
        <v>147</v>
      </c>
      <c r="E29" s="13">
        <f>일위대가!F176</f>
        <v>0</v>
      </c>
      <c r="F29" s="13">
        <f>일위대가!H176</f>
        <v>0</v>
      </c>
      <c r="G29" s="13">
        <f>일위대가!J176</f>
        <v>0</v>
      </c>
      <c r="H29" s="13">
        <f t="shared" si="0"/>
        <v>0</v>
      </c>
      <c r="I29" s="8" t="s">
        <v>569</v>
      </c>
      <c r="J29" s="8" t="s">
        <v>52</v>
      </c>
      <c r="K29" s="5" t="s">
        <v>52</v>
      </c>
      <c r="L29" s="5" t="s">
        <v>52</v>
      </c>
      <c r="M29" s="5" t="s">
        <v>551</v>
      </c>
      <c r="N29" s="5" t="s">
        <v>52</v>
      </c>
    </row>
    <row r="30" spans="1:14" ht="30" customHeight="1">
      <c r="A30" s="8" t="s">
        <v>167</v>
      </c>
      <c r="B30" s="8" t="s">
        <v>164</v>
      </c>
      <c r="C30" s="8" t="s">
        <v>165</v>
      </c>
      <c r="D30" s="8" t="s">
        <v>166</v>
      </c>
      <c r="E30" s="13">
        <f>일위대가!F181</f>
        <v>0</v>
      </c>
      <c r="F30" s="13">
        <f>일위대가!H181</f>
        <v>0</v>
      </c>
      <c r="G30" s="13">
        <f>일위대가!J181</f>
        <v>0</v>
      </c>
      <c r="H30" s="13">
        <f t="shared" si="0"/>
        <v>0</v>
      </c>
      <c r="I30" s="8" t="s">
        <v>574</v>
      </c>
      <c r="J30" s="8" t="s">
        <v>52</v>
      </c>
      <c r="K30" s="5" t="s">
        <v>52</v>
      </c>
      <c r="L30" s="5" t="s">
        <v>52</v>
      </c>
      <c r="M30" s="5" t="s">
        <v>575</v>
      </c>
      <c r="N30" s="5" t="s">
        <v>52</v>
      </c>
    </row>
    <row r="31" spans="1:14" ht="30" customHeight="1">
      <c r="A31" s="8" t="s">
        <v>170</v>
      </c>
      <c r="B31" s="8" t="s">
        <v>164</v>
      </c>
      <c r="C31" s="8" t="s">
        <v>169</v>
      </c>
      <c r="D31" s="8" t="s">
        <v>166</v>
      </c>
      <c r="E31" s="13">
        <f>일위대가!F186</f>
        <v>0</v>
      </c>
      <c r="F31" s="13">
        <f>일위대가!H186</f>
        <v>0</v>
      </c>
      <c r="G31" s="13">
        <f>일위대가!J186</f>
        <v>0</v>
      </c>
      <c r="H31" s="13">
        <f t="shared" si="0"/>
        <v>0</v>
      </c>
      <c r="I31" s="8" t="s">
        <v>582</v>
      </c>
      <c r="J31" s="8" t="s">
        <v>52</v>
      </c>
      <c r="K31" s="5" t="s">
        <v>52</v>
      </c>
      <c r="L31" s="5" t="s">
        <v>52</v>
      </c>
      <c r="M31" s="5" t="s">
        <v>575</v>
      </c>
      <c r="N31" s="5" t="s">
        <v>52</v>
      </c>
    </row>
    <row r="32" spans="1:14" ht="30" customHeight="1">
      <c r="A32" s="8" t="s">
        <v>173</v>
      </c>
      <c r="B32" s="8" t="s">
        <v>164</v>
      </c>
      <c r="C32" s="8" t="s">
        <v>172</v>
      </c>
      <c r="D32" s="8" t="s">
        <v>166</v>
      </c>
      <c r="E32" s="13">
        <f>일위대가!F191</f>
        <v>0</v>
      </c>
      <c r="F32" s="13">
        <f>일위대가!H191</f>
        <v>0</v>
      </c>
      <c r="G32" s="13">
        <f>일위대가!J191</f>
        <v>0</v>
      </c>
      <c r="H32" s="13">
        <f t="shared" si="0"/>
        <v>0</v>
      </c>
      <c r="I32" s="8" t="s">
        <v>588</v>
      </c>
      <c r="J32" s="8" t="s">
        <v>52</v>
      </c>
      <c r="K32" s="5" t="s">
        <v>52</v>
      </c>
      <c r="L32" s="5" t="s">
        <v>52</v>
      </c>
      <c r="M32" s="5" t="s">
        <v>575</v>
      </c>
      <c r="N32" s="5" t="s">
        <v>52</v>
      </c>
    </row>
    <row r="33" spans="1:14" ht="30" customHeight="1">
      <c r="A33" s="8" t="s">
        <v>177</v>
      </c>
      <c r="B33" s="8" t="s">
        <v>175</v>
      </c>
      <c r="C33" s="8" t="s">
        <v>176</v>
      </c>
      <c r="D33" s="8" t="s">
        <v>166</v>
      </c>
      <c r="E33" s="13">
        <f>일위대가!F197</f>
        <v>0</v>
      </c>
      <c r="F33" s="13">
        <f>일위대가!H197</f>
        <v>0</v>
      </c>
      <c r="G33" s="13">
        <f>일위대가!J197</f>
        <v>0</v>
      </c>
      <c r="H33" s="13">
        <f t="shared" si="0"/>
        <v>0</v>
      </c>
      <c r="I33" s="8" t="s">
        <v>594</v>
      </c>
      <c r="J33" s="8" t="s">
        <v>52</v>
      </c>
      <c r="K33" s="5" t="s">
        <v>52</v>
      </c>
      <c r="L33" s="5" t="s">
        <v>52</v>
      </c>
      <c r="M33" s="5" t="s">
        <v>595</v>
      </c>
      <c r="N33" s="5" t="s">
        <v>52</v>
      </c>
    </row>
    <row r="34" spans="1:14" ht="30" customHeight="1">
      <c r="A34" s="8" t="s">
        <v>181</v>
      </c>
      <c r="B34" s="8" t="s">
        <v>179</v>
      </c>
      <c r="C34" s="8" t="s">
        <v>180</v>
      </c>
      <c r="D34" s="8" t="s">
        <v>166</v>
      </c>
      <c r="E34" s="13">
        <f>일위대가!F203</f>
        <v>0</v>
      </c>
      <c r="F34" s="13">
        <f>일위대가!H203</f>
        <v>0</v>
      </c>
      <c r="G34" s="13">
        <f>일위대가!J203</f>
        <v>0</v>
      </c>
      <c r="H34" s="13">
        <f t="shared" si="0"/>
        <v>0</v>
      </c>
      <c r="I34" s="8" t="s">
        <v>603</v>
      </c>
      <c r="J34" s="8" t="s">
        <v>52</v>
      </c>
      <c r="K34" s="5" t="s">
        <v>52</v>
      </c>
      <c r="L34" s="5" t="s">
        <v>52</v>
      </c>
      <c r="M34" s="5" t="s">
        <v>604</v>
      </c>
      <c r="N34" s="5" t="s">
        <v>52</v>
      </c>
    </row>
    <row r="35" spans="1:14" ht="30" customHeight="1">
      <c r="A35" s="8" t="s">
        <v>184</v>
      </c>
      <c r="B35" s="8" t="s">
        <v>179</v>
      </c>
      <c r="C35" s="8" t="s">
        <v>183</v>
      </c>
      <c r="D35" s="8" t="s">
        <v>166</v>
      </c>
      <c r="E35" s="13">
        <f>일위대가!F209</f>
        <v>0</v>
      </c>
      <c r="F35" s="13">
        <f>일위대가!H209</f>
        <v>0</v>
      </c>
      <c r="G35" s="13">
        <f>일위대가!J209</f>
        <v>0</v>
      </c>
      <c r="H35" s="13">
        <f t="shared" si="0"/>
        <v>0</v>
      </c>
      <c r="I35" s="8" t="s">
        <v>614</v>
      </c>
      <c r="J35" s="8" t="s">
        <v>52</v>
      </c>
      <c r="K35" s="5" t="s">
        <v>52</v>
      </c>
      <c r="L35" s="5" t="s">
        <v>52</v>
      </c>
      <c r="M35" s="5" t="s">
        <v>604</v>
      </c>
      <c r="N35" s="5" t="s">
        <v>52</v>
      </c>
    </row>
    <row r="36" spans="1:14" ht="30" customHeight="1">
      <c r="A36" s="8" t="s">
        <v>187</v>
      </c>
      <c r="B36" s="8" t="s">
        <v>179</v>
      </c>
      <c r="C36" s="8" t="s">
        <v>186</v>
      </c>
      <c r="D36" s="8" t="s">
        <v>166</v>
      </c>
      <c r="E36" s="13">
        <f>일위대가!F214</f>
        <v>0</v>
      </c>
      <c r="F36" s="13">
        <f>일위대가!H214</f>
        <v>0</v>
      </c>
      <c r="G36" s="13">
        <f>일위대가!J214</f>
        <v>0</v>
      </c>
      <c r="H36" s="13">
        <f t="shared" ref="H36:H57" si="1">E36+F36+G36</f>
        <v>0</v>
      </c>
      <c r="I36" s="8" t="s">
        <v>623</v>
      </c>
      <c r="J36" s="8" t="s">
        <v>52</v>
      </c>
      <c r="K36" s="5" t="s">
        <v>52</v>
      </c>
      <c r="L36" s="5" t="s">
        <v>52</v>
      </c>
      <c r="M36" s="5" t="s">
        <v>604</v>
      </c>
      <c r="N36" s="5" t="s">
        <v>52</v>
      </c>
    </row>
    <row r="37" spans="1:14" ht="30" customHeight="1">
      <c r="A37" s="8" t="s">
        <v>190</v>
      </c>
      <c r="B37" s="8" t="s">
        <v>179</v>
      </c>
      <c r="C37" s="8" t="s">
        <v>189</v>
      </c>
      <c r="D37" s="8" t="s">
        <v>166</v>
      </c>
      <c r="E37" s="13">
        <f>일위대가!F220</f>
        <v>0</v>
      </c>
      <c r="F37" s="13">
        <f>일위대가!H220</f>
        <v>0</v>
      </c>
      <c r="G37" s="13">
        <f>일위대가!J220</f>
        <v>0</v>
      </c>
      <c r="H37" s="13">
        <f t="shared" si="1"/>
        <v>0</v>
      </c>
      <c r="I37" s="8" t="s">
        <v>630</v>
      </c>
      <c r="J37" s="8" t="s">
        <v>52</v>
      </c>
      <c r="K37" s="5" t="s">
        <v>52</v>
      </c>
      <c r="L37" s="5" t="s">
        <v>52</v>
      </c>
      <c r="M37" s="5" t="s">
        <v>604</v>
      </c>
      <c r="N37" s="5" t="s">
        <v>52</v>
      </c>
    </row>
    <row r="38" spans="1:14" ht="30" customHeight="1">
      <c r="A38" s="8" t="s">
        <v>194</v>
      </c>
      <c r="B38" s="8" t="s">
        <v>192</v>
      </c>
      <c r="C38" s="8" t="s">
        <v>193</v>
      </c>
      <c r="D38" s="8" t="s">
        <v>71</v>
      </c>
      <c r="E38" s="13">
        <f>일위대가!F227</f>
        <v>0</v>
      </c>
      <c r="F38" s="13">
        <f>일위대가!H227</f>
        <v>0</v>
      </c>
      <c r="G38" s="13">
        <f>일위대가!J227</f>
        <v>0</v>
      </c>
      <c r="H38" s="13">
        <f t="shared" si="1"/>
        <v>0</v>
      </c>
      <c r="I38" s="8" t="s">
        <v>639</v>
      </c>
      <c r="J38" s="8" t="s">
        <v>52</v>
      </c>
      <c r="K38" s="5" t="s">
        <v>52</v>
      </c>
      <c r="L38" s="5" t="s">
        <v>52</v>
      </c>
      <c r="M38" s="5" t="s">
        <v>640</v>
      </c>
      <c r="N38" s="5" t="s">
        <v>52</v>
      </c>
    </row>
    <row r="39" spans="1:14" ht="30" customHeight="1">
      <c r="A39" s="8" t="s">
        <v>198</v>
      </c>
      <c r="B39" s="8" t="s">
        <v>196</v>
      </c>
      <c r="C39" s="8" t="s">
        <v>197</v>
      </c>
      <c r="D39" s="8" t="s">
        <v>71</v>
      </c>
      <c r="E39" s="13">
        <f>일위대가!F234</f>
        <v>0</v>
      </c>
      <c r="F39" s="13">
        <f>일위대가!H234</f>
        <v>0</v>
      </c>
      <c r="G39" s="13">
        <f>일위대가!J234</f>
        <v>0</v>
      </c>
      <c r="H39" s="13">
        <f t="shared" si="1"/>
        <v>0</v>
      </c>
      <c r="I39" s="8" t="s">
        <v>649</v>
      </c>
      <c r="J39" s="8" t="s">
        <v>52</v>
      </c>
      <c r="K39" s="5" t="s">
        <v>52</v>
      </c>
      <c r="L39" s="5" t="s">
        <v>52</v>
      </c>
      <c r="M39" s="5" t="s">
        <v>507</v>
      </c>
      <c r="N39" s="5" t="s">
        <v>52</v>
      </c>
    </row>
    <row r="40" spans="1:14" ht="30" customHeight="1">
      <c r="A40" s="8" t="s">
        <v>202</v>
      </c>
      <c r="B40" s="8" t="s">
        <v>84</v>
      </c>
      <c r="C40" s="8" t="s">
        <v>201</v>
      </c>
      <c r="D40" s="8" t="s">
        <v>86</v>
      </c>
      <c r="E40" s="13">
        <f>일위대가!F241</f>
        <v>0</v>
      </c>
      <c r="F40" s="13">
        <f>일위대가!H241</f>
        <v>0</v>
      </c>
      <c r="G40" s="13">
        <f>일위대가!J241</f>
        <v>0</v>
      </c>
      <c r="H40" s="13">
        <f t="shared" si="1"/>
        <v>0</v>
      </c>
      <c r="I40" s="8" t="s">
        <v>658</v>
      </c>
      <c r="J40" s="8" t="s">
        <v>52</v>
      </c>
      <c r="K40" s="5" t="s">
        <v>52</v>
      </c>
      <c r="L40" s="5" t="s">
        <v>52</v>
      </c>
      <c r="M40" s="5" t="s">
        <v>372</v>
      </c>
      <c r="N40" s="5" t="s">
        <v>52</v>
      </c>
    </row>
    <row r="41" spans="1:14" ht="30" customHeight="1">
      <c r="A41" s="8" t="s">
        <v>206</v>
      </c>
      <c r="B41" s="8" t="s">
        <v>138</v>
      </c>
      <c r="C41" s="8" t="s">
        <v>205</v>
      </c>
      <c r="D41" s="8" t="s">
        <v>86</v>
      </c>
      <c r="E41" s="13">
        <f>일위대가!F249</f>
        <v>0</v>
      </c>
      <c r="F41" s="13">
        <f>일위대가!H249</f>
        <v>0</v>
      </c>
      <c r="G41" s="13">
        <f>일위대가!J249</f>
        <v>0</v>
      </c>
      <c r="H41" s="13">
        <f t="shared" si="1"/>
        <v>0</v>
      </c>
      <c r="I41" s="8" t="s">
        <v>666</v>
      </c>
      <c r="J41" s="8" t="s">
        <v>52</v>
      </c>
      <c r="K41" s="5" t="s">
        <v>52</v>
      </c>
      <c r="L41" s="5" t="s">
        <v>52</v>
      </c>
      <c r="M41" s="5" t="s">
        <v>372</v>
      </c>
      <c r="N41" s="5" t="s">
        <v>52</v>
      </c>
    </row>
    <row r="42" spans="1:14" ht="30" customHeight="1">
      <c r="A42" s="8" t="s">
        <v>211</v>
      </c>
      <c r="B42" s="8" t="s">
        <v>175</v>
      </c>
      <c r="C42" s="8" t="s">
        <v>210</v>
      </c>
      <c r="D42" s="8" t="s">
        <v>166</v>
      </c>
      <c r="E42" s="13">
        <f>일위대가!F255</f>
        <v>0</v>
      </c>
      <c r="F42" s="13">
        <f>일위대가!H255</f>
        <v>0</v>
      </c>
      <c r="G42" s="13">
        <f>일위대가!J255</f>
        <v>0</v>
      </c>
      <c r="H42" s="13">
        <f t="shared" si="1"/>
        <v>0</v>
      </c>
      <c r="I42" s="8" t="s">
        <v>675</v>
      </c>
      <c r="J42" s="8" t="s">
        <v>52</v>
      </c>
      <c r="K42" s="5" t="s">
        <v>52</v>
      </c>
      <c r="L42" s="5" t="s">
        <v>52</v>
      </c>
      <c r="M42" s="5" t="s">
        <v>595</v>
      </c>
      <c r="N42" s="5" t="s">
        <v>52</v>
      </c>
    </row>
    <row r="43" spans="1:14" ht="30" customHeight="1">
      <c r="A43" s="8" t="s">
        <v>214</v>
      </c>
      <c r="B43" s="8" t="s">
        <v>175</v>
      </c>
      <c r="C43" s="8" t="s">
        <v>213</v>
      </c>
      <c r="D43" s="8" t="s">
        <v>166</v>
      </c>
      <c r="E43" s="13">
        <f>일위대가!F261</f>
        <v>0</v>
      </c>
      <c r="F43" s="13">
        <f>일위대가!H261</f>
        <v>0</v>
      </c>
      <c r="G43" s="13">
        <f>일위대가!J261</f>
        <v>0</v>
      </c>
      <c r="H43" s="13">
        <f t="shared" si="1"/>
        <v>0</v>
      </c>
      <c r="I43" s="8" t="s">
        <v>682</v>
      </c>
      <c r="J43" s="8" t="s">
        <v>52</v>
      </c>
      <c r="K43" s="5" t="s">
        <v>52</v>
      </c>
      <c r="L43" s="5" t="s">
        <v>52</v>
      </c>
      <c r="M43" s="5" t="s">
        <v>595</v>
      </c>
      <c r="N43" s="5" t="s">
        <v>52</v>
      </c>
    </row>
    <row r="44" spans="1:14" ht="30" customHeight="1">
      <c r="A44" s="8" t="s">
        <v>218</v>
      </c>
      <c r="B44" s="8" t="s">
        <v>175</v>
      </c>
      <c r="C44" s="8" t="s">
        <v>217</v>
      </c>
      <c r="D44" s="8" t="s">
        <v>166</v>
      </c>
      <c r="E44" s="13">
        <f>일위대가!F267</f>
        <v>0</v>
      </c>
      <c r="F44" s="13">
        <f>일위대가!H267</f>
        <v>0</v>
      </c>
      <c r="G44" s="13">
        <f>일위대가!J267</f>
        <v>0</v>
      </c>
      <c r="H44" s="13">
        <f t="shared" si="1"/>
        <v>0</v>
      </c>
      <c r="I44" s="8" t="s">
        <v>689</v>
      </c>
      <c r="J44" s="8" t="s">
        <v>52</v>
      </c>
      <c r="K44" s="5" t="s">
        <v>52</v>
      </c>
      <c r="L44" s="5" t="s">
        <v>52</v>
      </c>
      <c r="M44" s="5" t="s">
        <v>595</v>
      </c>
      <c r="N44" s="5" t="s">
        <v>52</v>
      </c>
    </row>
    <row r="45" spans="1:14" ht="30" customHeight="1">
      <c r="A45" s="8" t="s">
        <v>223</v>
      </c>
      <c r="B45" s="8" t="s">
        <v>192</v>
      </c>
      <c r="C45" s="8" t="s">
        <v>222</v>
      </c>
      <c r="D45" s="8" t="s">
        <v>71</v>
      </c>
      <c r="E45" s="13">
        <f>일위대가!F274</f>
        <v>0</v>
      </c>
      <c r="F45" s="13">
        <f>일위대가!H274</f>
        <v>0</v>
      </c>
      <c r="G45" s="13">
        <f>일위대가!J274</f>
        <v>0</v>
      </c>
      <c r="H45" s="13">
        <f t="shared" si="1"/>
        <v>0</v>
      </c>
      <c r="I45" s="8" t="s">
        <v>696</v>
      </c>
      <c r="J45" s="8" t="s">
        <v>52</v>
      </c>
      <c r="K45" s="5" t="s">
        <v>52</v>
      </c>
      <c r="L45" s="5" t="s">
        <v>52</v>
      </c>
      <c r="M45" s="5" t="s">
        <v>640</v>
      </c>
      <c r="N45" s="5" t="s">
        <v>52</v>
      </c>
    </row>
    <row r="46" spans="1:14" ht="30" customHeight="1">
      <c r="A46" s="8" t="s">
        <v>235</v>
      </c>
      <c r="B46" s="8" t="s">
        <v>77</v>
      </c>
      <c r="C46" s="8" t="s">
        <v>234</v>
      </c>
      <c r="D46" s="8" t="s">
        <v>71</v>
      </c>
      <c r="E46" s="13">
        <f>일위대가!F281</f>
        <v>0</v>
      </c>
      <c r="F46" s="13">
        <f>일위대가!H281</f>
        <v>0</v>
      </c>
      <c r="G46" s="13">
        <f>일위대가!J281</f>
        <v>0</v>
      </c>
      <c r="H46" s="13">
        <f t="shared" si="1"/>
        <v>0</v>
      </c>
      <c r="I46" s="8" t="s">
        <v>704</v>
      </c>
      <c r="J46" s="8" t="s">
        <v>52</v>
      </c>
      <c r="K46" s="5" t="s">
        <v>52</v>
      </c>
      <c r="L46" s="5" t="s">
        <v>52</v>
      </c>
      <c r="M46" s="5" t="s">
        <v>354</v>
      </c>
      <c r="N46" s="5" t="s">
        <v>52</v>
      </c>
    </row>
    <row r="47" spans="1:14" ht="30" customHeight="1">
      <c r="A47" s="8" t="s">
        <v>239</v>
      </c>
      <c r="B47" s="8" t="s">
        <v>84</v>
      </c>
      <c r="C47" s="8" t="s">
        <v>238</v>
      </c>
      <c r="D47" s="8" t="s">
        <v>86</v>
      </c>
      <c r="E47" s="13">
        <f>일위대가!F288</f>
        <v>0</v>
      </c>
      <c r="F47" s="13">
        <f>일위대가!H288</f>
        <v>0</v>
      </c>
      <c r="G47" s="13">
        <f>일위대가!J288</f>
        <v>0</v>
      </c>
      <c r="H47" s="13">
        <f t="shared" si="1"/>
        <v>0</v>
      </c>
      <c r="I47" s="8" t="s">
        <v>712</v>
      </c>
      <c r="J47" s="8" t="s">
        <v>52</v>
      </c>
      <c r="K47" s="5" t="s">
        <v>52</v>
      </c>
      <c r="L47" s="5" t="s">
        <v>52</v>
      </c>
      <c r="M47" s="5" t="s">
        <v>372</v>
      </c>
      <c r="N47" s="5" t="s">
        <v>52</v>
      </c>
    </row>
    <row r="48" spans="1:14" ht="30" customHeight="1">
      <c r="A48" s="8" t="s">
        <v>254</v>
      </c>
      <c r="B48" s="8" t="s">
        <v>251</v>
      </c>
      <c r="C48" s="8" t="s">
        <v>252</v>
      </c>
      <c r="D48" s="8" t="s">
        <v>253</v>
      </c>
      <c r="E48" s="13">
        <f>일위대가!F309</f>
        <v>0</v>
      </c>
      <c r="F48" s="13">
        <f>일위대가!H309</f>
        <v>0</v>
      </c>
      <c r="G48" s="13">
        <f>일위대가!J309</f>
        <v>0</v>
      </c>
      <c r="H48" s="13">
        <f t="shared" si="1"/>
        <v>0</v>
      </c>
      <c r="I48" s="8" t="s">
        <v>720</v>
      </c>
      <c r="J48" s="8" t="s">
        <v>52</v>
      </c>
      <c r="K48" s="5" t="s">
        <v>52</v>
      </c>
      <c r="L48" s="5" t="s">
        <v>52</v>
      </c>
      <c r="M48" s="5" t="s">
        <v>52</v>
      </c>
      <c r="N48" s="5" t="s">
        <v>52</v>
      </c>
    </row>
    <row r="49" spans="1:14" ht="30" customHeight="1">
      <c r="A49" s="8" t="s">
        <v>258</v>
      </c>
      <c r="B49" s="8" t="s">
        <v>256</v>
      </c>
      <c r="C49" s="8" t="s">
        <v>257</v>
      </c>
      <c r="D49" s="8" t="s">
        <v>253</v>
      </c>
      <c r="E49" s="13">
        <f>일위대가!F320</f>
        <v>0</v>
      </c>
      <c r="F49" s="13">
        <f>일위대가!H320</f>
        <v>0</v>
      </c>
      <c r="G49" s="13">
        <f>일위대가!J320</f>
        <v>0</v>
      </c>
      <c r="H49" s="13">
        <f t="shared" si="1"/>
        <v>0</v>
      </c>
      <c r="I49" s="8" t="s">
        <v>787</v>
      </c>
      <c r="J49" s="8" t="s">
        <v>52</v>
      </c>
      <c r="K49" s="5" t="s">
        <v>52</v>
      </c>
      <c r="L49" s="5" t="s">
        <v>52</v>
      </c>
      <c r="M49" s="5" t="s">
        <v>52</v>
      </c>
      <c r="N49" s="5" t="s">
        <v>52</v>
      </c>
    </row>
    <row r="50" spans="1:14" ht="30" customHeight="1">
      <c r="A50" s="8" t="s">
        <v>262</v>
      </c>
      <c r="B50" s="8" t="s">
        <v>260</v>
      </c>
      <c r="C50" s="8" t="s">
        <v>261</v>
      </c>
      <c r="D50" s="8" t="s">
        <v>253</v>
      </c>
      <c r="E50" s="13">
        <f>일위대가!F332</f>
        <v>0</v>
      </c>
      <c r="F50" s="13">
        <f>일위대가!H332</f>
        <v>0</v>
      </c>
      <c r="G50" s="13">
        <f>일위대가!J332</f>
        <v>0</v>
      </c>
      <c r="H50" s="13">
        <f t="shared" si="1"/>
        <v>0</v>
      </c>
      <c r="I50" s="8" t="s">
        <v>806</v>
      </c>
      <c r="J50" s="8" t="s">
        <v>52</v>
      </c>
      <c r="K50" s="5" t="s">
        <v>52</v>
      </c>
      <c r="L50" s="5" t="s">
        <v>52</v>
      </c>
      <c r="M50" s="5" t="s">
        <v>52</v>
      </c>
      <c r="N50" s="5" t="s">
        <v>52</v>
      </c>
    </row>
    <row r="51" spans="1:14" ht="30" customHeight="1">
      <c r="A51" s="8" t="s">
        <v>439</v>
      </c>
      <c r="B51" s="8" t="s">
        <v>437</v>
      </c>
      <c r="C51" s="8" t="s">
        <v>438</v>
      </c>
      <c r="D51" s="8" t="s">
        <v>86</v>
      </c>
      <c r="E51" s="13">
        <f>일위대가!F338</f>
        <v>0</v>
      </c>
      <c r="F51" s="13">
        <f>일위대가!H338</f>
        <v>0</v>
      </c>
      <c r="G51" s="13">
        <f>일위대가!J338</f>
        <v>0</v>
      </c>
      <c r="H51" s="13">
        <f t="shared" si="1"/>
        <v>0</v>
      </c>
      <c r="I51" s="8" t="s">
        <v>817</v>
      </c>
      <c r="J51" s="8" t="s">
        <v>52</v>
      </c>
      <c r="K51" s="5" t="s">
        <v>52</v>
      </c>
      <c r="L51" s="5" t="s">
        <v>52</v>
      </c>
      <c r="M51" s="5" t="s">
        <v>818</v>
      </c>
      <c r="N51" s="5" t="s">
        <v>52</v>
      </c>
    </row>
    <row r="52" spans="1:14" ht="30" customHeight="1">
      <c r="A52" s="8" t="s">
        <v>826</v>
      </c>
      <c r="B52" s="8" t="s">
        <v>827</v>
      </c>
      <c r="C52" s="8" t="s">
        <v>828</v>
      </c>
      <c r="D52" s="8" t="s">
        <v>829</v>
      </c>
      <c r="E52" s="13">
        <f>일위대가!F345</f>
        <v>0</v>
      </c>
      <c r="F52" s="13">
        <f>일위대가!H345</f>
        <v>0</v>
      </c>
      <c r="G52" s="13">
        <f>일위대가!J345</f>
        <v>0</v>
      </c>
      <c r="H52" s="13">
        <f t="shared" si="1"/>
        <v>0</v>
      </c>
      <c r="I52" s="8" t="s">
        <v>830</v>
      </c>
      <c r="J52" s="8" t="s">
        <v>52</v>
      </c>
      <c r="K52" s="5" t="s">
        <v>831</v>
      </c>
      <c r="L52" s="5" t="s">
        <v>52</v>
      </c>
      <c r="M52" s="5" t="s">
        <v>832</v>
      </c>
      <c r="N52" s="5" t="s">
        <v>60</v>
      </c>
    </row>
    <row r="53" spans="1:14" ht="30" customHeight="1">
      <c r="A53" s="8" t="s">
        <v>849</v>
      </c>
      <c r="B53" s="8" t="s">
        <v>850</v>
      </c>
      <c r="C53" s="8" t="s">
        <v>851</v>
      </c>
      <c r="D53" s="8" t="s">
        <v>829</v>
      </c>
      <c r="E53" s="13">
        <f>일위대가!F352</f>
        <v>0</v>
      </c>
      <c r="F53" s="13">
        <f>일위대가!H352</f>
        <v>0</v>
      </c>
      <c r="G53" s="13">
        <f>일위대가!J352</f>
        <v>0</v>
      </c>
      <c r="H53" s="13">
        <f t="shared" si="1"/>
        <v>0</v>
      </c>
      <c r="I53" s="8" t="s">
        <v>852</v>
      </c>
      <c r="J53" s="8" t="s">
        <v>52</v>
      </c>
      <c r="K53" s="5" t="s">
        <v>831</v>
      </c>
      <c r="L53" s="5" t="s">
        <v>52</v>
      </c>
      <c r="M53" s="5" t="s">
        <v>853</v>
      </c>
      <c r="N53" s="5" t="s">
        <v>60</v>
      </c>
    </row>
    <row r="54" spans="1:14" ht="30" customHeight="1">
      <c r="A54" s="8" t="s">
        <v>735</v>
      </c>
      <c r="B54" s="8" t="s">
        <v>733</v>
      </c>
      <c r="C54" s="8" t="s">
        <v>734</v>
      </c>
      <c r="D54" s="8" t="s">
        <v>166</v>
      </c>
      <c r="E54" s="13">
        <f>일위대가!F357</f>
        <v>0</v>
      </c>
      <c r="F54" s="13">
        <f>일위대가!H357</f>
        <v>0</v>
      </c>
      <c r="G54" s="13">
        <f>일위대가!J357</f>
        <v>0</v>
      </c>
      <c r="H54" s="13">
        <f t="shared" si="1"/>
        <v>0</v>
      </c>
      <c r="I54" s="8" t="s">
        <v>866</v>
      </c>
      <c r="J54" s="8" t="s">
        <v>52</v>
      </c>
      <c r="K54" s="5" t="s">
        <v>52</v>
      </c>
      <c r="L54" s="5" t="s">
        <v>52</v>
      </c>
      <c r="M54" s="5" t="s">
        <v>867</v>
      </c>
      <c r="N54" s="5" t="s">
        <v>52</v>
      </c>
    </row>
    <row r="55" spans="1:14" ht="30" customHeight="1">
      <c r="A55" s="8" t="s">
        <v>738</v>
      </c>
      <c r="B55" s="8" t="s">
        <v>733</v>
      </c>
      <c r="C55" s="8" t="s">
        <v>737</v>
      </c>
      <c r="D55" s="8" t="s">
        <v>166</v>
      </c>
      <c r="E55" s="13">
        <f>일위대가!F362</f>
        <v>0</v>
      </c>
      <c r="F55" s="13">
        <f>일위대가!H362</f>
        <v>0</v>
      </c>
      <c r="G55" s="13">
        <f>일위대가!J362</f>
        <v>0</v>
      </c>
      <c r="H55" s="13">
        <f t="shared" si="1"/>
        <v>0</v>
      </c>
      <c r="I55" s="8" t="s">
        <v>874</v>
      </c>
      <c r="J55" s="8" t="s">
        <v>52</v>
      </c>
      <c r="K55" s="5" t="s">
        <v>52</v>
      </c>
      <c r="L55" s="5" t="s">
        <v>52</v>
      </c>
      <c r="M55" s="5" t="s">
        <v>867</v>
      </c>
      <c r="N55" s="5" t="s">
        <v>52</v>
      </c>
    </row>
    <row r="56" spans="1:14" ht="30" customHeight="1">
      <c r="A56" s="8" t="s">
        <v>741</v>
      </c>
      <c r="B56" s="8" t="s">
        <v>733</v>
      </c>
      <c r="C56" s="8" t="s">
        <v>740</v>
      </c>
      <c r="D56" s="8" t="s">
        <v>166</v>
      </c>
      <c r="E56" s="13">
        <f>일위대가!F367</f>
        <v>0</v>
      </c>
      <c r="F56" s="13">
        <f>일위대가!H367</f>
        <v>0</v>
      </c>
      <c r="G56" s="13">
        <f>일위대가!J367</f>
        <v>0</v>
      </c>
      <c r="H56" s="13">
        <f t="shared" si="1"/>
        <v>0</v>
      </c>
      <c r="I56" s="8" t="s">
        <v>880</v>
      </c>
      <c r="J56" s="8" t="s">
        <v>52</v>
      </c>
      <c r="K56" s="5" t="s">
        <v>52</v>
      </c>
      <c r="L56" s="5" t="s">
        <v>52</v>
      </c>
      <c r="M56" s="5" t="s">
        <v>867</v>
      </c>
      <c r="N56" s="5" t="s">
        <v>52</v>
      </c>
    </row>
    <row r="57" spans="1:14" ht="30" customHeight="1">
      <c r="A57" s="8" t="s">
        <v>744</v>
      </c>
      <c r="B57" s="8" t="s">
        <v>733</v>
      </c>
      <c r="C57" s="8" t="s">
        <v>743</v>
      </c>
      <c r="D57" s="8" t="s">
        <v>166</v>
      </c>
      <c r="E57" s="13">
        <f>일위대가!F372</f>
        <v>0</v>
      </c>
      <c r="F57" s="13">
        <f>일위대가!H372</f>
        <v>0</v>
      </c>
      <c r="G57" s="13">
        <f>일위대가!J372</f>
        <v>0</v>
      </c>
      <c r="H57" s="13">
        <f t="shared" si="1"/>
        <v>0</v>
      </c>
      <c r="I57" s="8" t="s">
        <v>886</v>
      </c>
      <c r="J57" s="8" t="s">
        <v>52</v>
      </c>
      <c r="K57" s="5" t="s">
        <v>52</v>
      </c>
      <c r="L57" s="5" t="s">
        <v>52</v>
      </c>
      <c r="M57" s="5" t="s">
        <v>867</v>
      </c>
      <c r="N57" s="5" t="s">
        <v>52</v>
      </c>
    </row>
    <row r="58" spans="1:14" ht="30" customHeight="1">
      <c r="A58" s="8" t="s">
        <v>747</v>
      </c>
      <c r="B58" s="8" t="s">
        <v>733</v>
      </c>
      <c r="C58" s="8" t="s">
        <v>746</v>
      </c>
      <c r="D58" s="8" t="s">
        <v>166</v>
      </c>
      <c r="E58" s="13"/>
      <c r="F58" s="13"/>
      <c r="G58" s="13">
        <v>0</v>
      </c>
      <c r="H58" s="13"/>
      <c r="I58" s="8" t="s">
        <v>892</v>
      </c>
      <c r="J58" s="8" t="s">
        <v>52</v>
      </c>
      <c r="K58" s="5" t="s">
        <v>52</v>
      </c>
      <c r="L58" s="5" t="s">
        <v>52</v>
      </c>
      <c r="M58" s="5" t="s">
        <v>867</v>
      </c>
      <c r="N58" s="5" t="s">
        <v>52</v>
      </c>
    </row>
    <row r="59" spans="1:14" ht="30" customHeight="1">
      <c r="A59" s="8" t="s">
        <v>751</v>
      </c>
      <c r="B59" s="8" t="s">
        <v>749</v>
      </c>
      <c r="C59" s="8" t="s">
        <v>750</v>
      </c>
      <c r="D59" s="8" t="s">
        <v>166</v>
      </c>
      <c r="E59" s="13">
        <f>일위대가!F380</f>
        <v>0</v>
      </c>
      <c r="F59" s="13">
        <f>일위대가!H380</f>
        <v>0</v>
      </c>
      <c r="G59" s="13">
        <f>일위대가!J380</f>
        <v>0</v>
      </c>
      <c r="H59" s="13">
        <f t="shared" ref="H59:H69" si="2">E59+F59+G59</f>
        <v>0</v>
      </c>
      <c r="I59" s="8" t="s">
        <v>894</v>
      </c>
      <c r="J59" s="8" t="s">
        <v>52</v>
      </c>
      <c r="K59" s="5" t="s">
        <v>52</v>
      </c>
      <c r="L59" s="5" t="s">
        <v>52</v>
      </c>
      <c r="M59" s="5" t="s">
        <v>867</v>
      </c>
      <c r="N59" s="5" t="s">
        <v>52</v>
      </c>
    </row>
    <row r="60" spans="1:14" ht="30" customHeight="1">
      <c r="A60" s="8" t="s">
        <v>754</v>
      </c>
      <c r="B60" s="8" t="s">
        <v>753</v>
      </c>
      <c r="C60" s="8" t="s">
        <v>52</v>
      </c>
      <c r="D60" s="8" t="s">
        <v>166</v>
      </c>
      <c r="E60" s="13">
        <f>일위대가!F385</f>
        <v>0</v>
      </c>
      <c r="F60" s="13">
        <f>일위대가!H385</f>
        <v>0</v>
      </c>
      <c r="G60" s="13">
        <f>일위대가!J385</f>
        <v>0</v>
      </c>
      <c r="H60" s="13">
        <f t="shared" si="2"/>
        <v>0</v>
      </c>
      <c r="I60" s="8" t="s">
        <v>901</v>
      </c>
      <c r="J60" s="8" t="s">
        <v>52</v>
      </c>
      <c r="K60" s="5" t="s">
        <v>52</v>
      </c>
      <c r="L60" s="5" t="s">
        <v>52</v>
      </c>
      <c r="M60" s="5" t="s">
        <v>867</v>
      </c>
      <c r="N60" s="5" t="s">
        <v>52</v>
      </c>
    </row>
    <row r="61" spans="1:14" ht="30" customHeight="1">
      <c r="A61" s="8" t="s">
        <v>757</v>
      </c>
      <c r="B61" s="8" t="s">
        <v>756</v>
      </c>
      <c r="C61" s="8" t="s">
        <v>52</v>
      </c>
      <c r="D61" s="8" t="s">
        <v>166</v>
      </c>
      <c r="E61" s="13">
        <f>일위대가!F390</f>
        <v>0</v>
      </c>
      <c r="F61" s="13">
        <f>일위대가!H390</f>
        <v>0</v>
      </c>
      <c r="G61" s="13">
        <f>일위대가!J390</f>
        <v>0</v>
      </c>
      <c r="H61" s="13">
        <f t="shared" si="2"/>
        <v>0</v>
      </c>
      <c r="I61" s="8" t="s">
        <v>908</v>
      </c>
      <c r="J61" s="8" t="s">
        <v>52</v>
      </c>
      <c r="K61" s="5" t="s">
        <v>52</v>
      </c>
      <c r="L61" s="5" t="s">
        <v>52</v>
      </c>
      <c r="M61" s="5" t="s">
        <v>867</v>
      </c>
      <c r="N61" s="5" t="s">
        <v>52</v>
      </c>
    </row>
    <row r="62" spans="1:14" ht="30" customHeight="1">
      <c r="A62" s="8" t="s">
        <v>760</v>
      </c>
      <c r="B62" s="8" t="s">
        <v>759</v>
      </c>
      <c r="C62" s="8" t="s">
        <v>438</v>
      </c>
      <c r="D62" s="8" t="s">
        <v>166</v>
      </c>
      <c r="E62" s="13">
        <f>일위대가!F395</f>
        <v>0</v>
      </c>
      <c r="F62" s="13">
        <f>일위대가!H395</f>
        <v>0</v>
      </c>
      <c r="G62" s="13">
        <f>일위대가!J395</f>
        <v>0</v>
      </c>
      <c r="H62" s="13">
        <f t="shared" si="2"/>
        <v>0</v>
      </c>
      <c r="I62" s="8" t="s">
        <v>914</v>
      </c>
      <c r="J62" s="8" t="s">
        <v>52</v>
      </c>
      <c r="K62" s="5" t="s">
        <v>52</v>
      </c>
      <c r="L62" s="5" t="s">
        <v>52</v>
      </c>
      <c r="M62" s="5" t="s">
        <v>867</v>
      </c>
      <c r="N62" s="5" t="s">
        <v>52</v>
      </c>
    </row>
    <row r="63" spans="1:14" ht="30" customHeight="1">
      <c r="A63" s="8" t="s">
        <v>764</v>
      </c>
      <c r="B63" s="8" t="s">
        <v>762</v>
      </c>
      <c r="C63" s="8" t="s">
        <v>763</v>
      </c>
      <c r="D63" s="8" t="s">
        <v>166</v>
      </c>
      <c r="E63" s="13">
        <f>일위대가!F400</f>
        <v>0</v>
      </c>
      <c r="F63" s="13">
        <f>일위대가!H400</f>
        <v>0</v>
      </c>
      <c r="G63" s="13">
        <f>일위대가!J400</f>
        <v>0</v>
      </c>
      <c r="H63" s="13">
        <f t="shared" si="2"/>
        <v>0</v>
      </c>
      <c r="I63" s="8" t="s">
        <v>921</v>
      </c>
      <c r="J63" s="8" t="s">
        <v>52</v>
      </c>
      <c r="K63" s="5" t="s">
        <v>52</v>
      </c>
      <c r="L63" s="5" t="s">
        <v>52</v>
      </c>
      <c r="M63" s="5" t="s">
        <v>922</v>
      </c>
      <c r="N63" s="5" t="s">
        <v>52</v>
      </c>
    </row>
    <row r="64" spans="1:14" ht="30" customHeight="1">
      <c r="A64" s="8" t="s">
        <v>768</v>
      </c>
      <c r="B64" s="8" t="s">
        <v>766</v>
      </c>
      <c r="C64" s="8" t="s">
        <v>767</v>
      </c>
      <c r="D64" s="8" t="s">
        <v>166</v>
      </c>
      <c r="E64" s="13">
        <f>일위대가!F405</f>
        <v>0</v>
      </c>
      <c r="F64" s="13">
        <f>일위대가!H405</f>
        <v>0</v>
      </c>
      <c r="G64" s="13">
        <f>일위대가!J405</f>
        <v>0</v>
      </c>
      <c r="H64" s="13">
        <f t="shared" si="2"/>
        <v>0</v>
      </c>
      <c r="I64" s="8" t="s">
        <v>929</v>
      </c>
      <c r="J64" s="8" t="s">
        <v>52</v>
      </c>
      <c r="K64" s="5" t="s">
        <v>52</v>
      </c>
      <c r="L64" s="5" t="s">
        <v>52</v>
      </c>
      <c r="M64" s="5" t="s">
        <v>922</v>
      </c>
      <c r="N64" s="5" t="s">
        <v>52</v>
      </c>
    </row>
    <row r="65" spans="1:14" ht="30" customHeight="1">
      <c r="A65" s="8" t="s">
        <v>772</v>
      </c>
      <c r="B65" s="8" t="s">
        <v>770</v>
      </c>
      <c r="C65" s="8" t="s">
        <v>771</v>
      </c>
      <c r="D65" s="8" t="s">
        <v>166</v>
      </c>
      <c r="E65" s="13">
        <f>일위대가!F410</f>
        <v>0</v>
      </c>
      <c r="F65" s="13">
        <f>일위대가!H410</f>
        <v>0</v>
      </c>
      <c r="G65" s="13">
        <f>일위대가!J410</f>
        <v>0</v>
      </c>
      <c r="H65" s="13">
        <f t="shared" si="2"/>
        <v>0</v>
      </c>
      <c r="I65" s="8" t="s">
        <v>936</v>
      </c>
      <c r="J65" s="8" t="s">
        <v>52</v>
      </c>
      <c r="K65" s="5" t="s">
        <v>52</v>
      </c>
      <c r="L65" s="5" t="s">
        <v>52</v>
      </c>
      <c r="M65" s="5" t="s">
        <v>922</v>
      </c>
      <c r="N65" s="5" t="s">
        <v>52</v>
      </c>
    </row>
    <row r="66" spans="1:14" ht="30" customHeight="1">
      <c r="A66" s="8" t="s">
        <v>776</v>
      </c>
      <c r="B66" s="8" t="s">
        <v>774</v>
      </c>
      <c r="C66" s="8" t="s">
        <v>775</v>
      </c>
      <c r="D66" s="8" t="s">
        <v>166</v>
      </c>
      <c r="E66" s="13">
        <f>일위대가!F415</f>
        <v>0</v>
      </c>
      <c r="F66" s="13">
        <f>일위대가!H415</f>
        <v>0</v>
      </c>
      <c r="G66" s="13">
        <f>일위대가!J415</f>
        <v>0</v>
      </c>
      <c r="H66" s="13">
        <f t="shared" si="2"/>
        <v>0</v>
      </c>
      <c r="I66" s="8" t="s">
        <v>942</v>
      </c>
      <c r="J66" s="8" t="s">
        <v>52</v>
      </c>
      <c r="K66" s="5" t="s">
        <v>52</v>
      </c>
      <c r="L66" s="5" t="s">
        <v>52</v>
      </c>
      <c r="M66" s="5" t="s">
        <v>922</v>
      </c>
      <c r="N66" s="5" t="s">
        <v>52</v>
      </c>
    </row>
    <row r="67" spans="1:14" ht="30" customHeight="1">
      <c r="A67" s="8" t="s">
        <v>780</v>
      </c>
      <c r="B67" s="8" t="s">
        <v>778</v>
      </c>
      <c r="C67" s="8" t="s">
        <v>779</v>
      </c>
      <c r="D67" s="8" t="s">
        <v>166</v>
      </c>
      <c r="E67" s="13">
        <f>일위대가!F420</f>
        <v>0</v>
      </c>
      <c r="F67" s="13">
        <f>일위대가!H420</f>
        <v>0</v>
      </c>
      <c r="G67" s="13">
        <f>일위대가!J420</f>
        <v>0</v>
      </c>
      <c r="H67" s="13">
        <f t="shared" si="2"/>
        <v>0</v>
      </c>
      <c r="I67" s="8" t="s">
        <v>949</v>
      </c>
      <c r="J67" s="8" t="s">
        <v>52</v>
      </c>
      <c r="K67" s="5" t="s">
        <v>52</v>
      </c>
      <c r="L67" s="5" t="s">
        <v>52</v>
      </c>
      <c r="M67" s="5" t="s">
        <v>867</v>
      </c>
      <c r="N67" s="5" t="s">
        <v>52</v>
      </c>
    </row>
    <row r="68" spans="1:14" ht="30" customHeight="1">
      <c r="A68" s="8" t="s">
        <v>784</v>
      </c>
      <c r="B68" s="8" t="s">
        <v>782</v>
      </c>
      <c r="C68" s="8" t="s">
        <v>783</v>
      </c>
      <c r="D68" s="8" t="s">
        <v>71</v>
      </c>
      <c r="E68" s="13">
        <f>일위대가!F425</f>
        <v>0</v>
      </c>
      <c r="F68" s="13">
        <f>일위대가!H425</f>
        <v>0</v>
      </c>
      <c r="G68" s="13">
        <f>일위대가!J425</f>
        <v>0</v>
      </c>
      <c r="H68" s="13">
        <f t="shared" si="2"/>
        <v>0</v>
      </c>
      <c r="I68" s="8" t="s">
        <v>956</v>
      </c>
      <c r="J68" s="8" t="s">
        <v>52</v>
      </c>
      <c r="K68" s="5" t="s">
        <v>52</v>
      </c>
      <c r="L68" s="5" t="s">
        <v>52</v>
      </c>
      <c r="M68" s="5" t="s">
        <v>922</v>
      </c>
      <c r="N68" s="5" t="s">
        <v>52</v>
      </c>
    </row>
    <row r="69" spans="1:14" ht="30" customHeight="1">
      <c r="A69" s="8" t="s">
        <v>802</v>
      </c>
      <c r="B69" s="8" t="s">
        <v>733</v>
      </c>
      <c r="C69" s="8" t="s">
        <v>801</v>
      </c>
      <c r="D69" s="8" t="s">
        <v>166</v>
      </c>
      <c r="E69" s="13">
        <f>일위대가!F430</f>
        <v>0</v>
      </c>
      <c r="F69" s="13">
        <f>일위대가!H430</f>
        <v>0</v>
      </c>
      <c r="G69" s="13">
        <f>일위대가!J430</f>
        <v>0</v>
      </c>
      <c r="H69" s="13">
        <f t="shared" si="2"/>
        <v>0</v>
      </c>
      <c r="I69" s="8" t="s">
        <v>963</v>
      </c>
      <c r="J69" s="8" t="s">
        <v>52</v>
      </c>
      <c r="K69" s="5" t="s">
        <v>52</v>
      </c>
      <c r="L69" s="5" t="s">
        <v>52</v>
      </c>
      <c r="M69" s="5" t="s">
        <v>867</v>
      </c>
      <c r="N69" s="5" t="s">
        <v>52</v>
      </c>
    </row>
  </sheetData>
  <mergeCells count="2">
    <mergeCell ref="A1:J1"/>
    <mergeCell ref="A2:J2"/>
  </mergeCells>
  <phoneticPr fontId="4" type="noConversion"/>
  <pageMargins left="0.78740157480314954" right="0" top="0.39370078740157477" bottom="0.39370078740157477" header="0" footer="0"/>
  <pageSetup paperSize="9" scale="93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M430"/>
  <sheetViews>
    <sheetView workbookViewId="0"/>
  </sheetViews>
  <sheetFormatPr defaultRowHeight="12"/>
  <cols>
    <col min="1" max="2" width="30.7109375" customWidth="1"/>
    <col min="3" max="3" width="4.7109375" customWidth="1"/>
    <col min="4" max="4" width="8.7109375" customWidth="1"/>
    <col min="5" max="12" width="13.7109375" customWidth="1"/>
    <col min="13" max="13" width="12.7109375" customWidth="1"/>
    <col min="14" max="35" width="2.7109375" hidden="1" customWidth="1"/>
    <col min="36" max="36" width="1.7109375" hidden="1" customWidth="1"/>
    <col min="37" max="37" width="24.7109375" hidden="1" customWidth="1"/>
    <col min="38" max="39" width="2.7109375" hidden="1" customWidth="1"/>
  </cols>
  <sheetData>
    <row r="1" spans="1:39" ht="30" customHeight="1">
      <c r="A1" s="30" t="s">
        <v>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39" ht="30" customHeight="1">
      <c r="A2" s="31" t="s">
        <v>2</v>
      </c>
      <c r="B2" s="31" t="s">
        <v>3</v>
      </c>
      <c r="C2" s="31" t="s">
        <v>4</v>
      </c>
      <c r="D2" s="31" t="s">
        <v>5</v>
      </c>
      <c r="E2" s="31" t="s">
        <v>6</v>
      </c>
      <c r="F2" s="31"/>
      <c r="G2" s="31" t="s">
        <v>9</v>
      </c>
      <c r="H2" s="31"/>
      <c r="I2" s="31" t="s">
        <v>10</v>
      </c>
      <c r="J2" s="31"/>
      <c r="K2" s="31" t="s">
        <v>11</v>
      </c>
      <c r="L2" s="31"/>
      <c r="M2" s="31" t="s">
        <v>12</v>
      </c>
      <c r="N2" s="33" t="s">
        <v>304</v>
      </c>
      <c r="O2" s="33" t="s">
        <v>20</v>
      </c>
      <c r="P2" s="33" t="s">
        <v>22</v>
      </c>
      <c r="Q2" s="33" t="s">
        <v>23</v>
      </c>
      <c r="R2" s="33" t="s">
        <v>24</v>
      </c>
      <c r="S2" s="33" t="s">
        <v>25</v>
      </c>
      <c r="T2" s="33" t="s">
        <v>26</v>
      </c>
      <c r="U2" s="33" t="s">
        <v>27</v>
      </c>
      <c r="V2" s="33" t="s">
        <v>28</v>
      </c>
      <c r="W2" s="33" t="s">
        <v>29</v>
      </c>
      <c r="X2" s="33" t="s">
        <v>30</v>
      </c>
      <c r="Y2" s="33" t="s">
        <v>31</v>
      </c>
      <c r="Z2" s="33" t="s">
        <v>32</v>
      </c>
      <c r="AA2" s="33" t="s">
        <v>33</v>
      </c>
      <c r="AB2" s="33" t="s">
        <v>34</v>
      </c>
      <c r="AC2" s="33" t="s">
        <v>35</v>
      </c>
      <c r="AD2" s="33" t="s">
        <v>305</v>
      </c>
      <c r="AE2" s="33" t="s">
        <v>306</v>
      </c>
      <c r="AF2" s="33" t="s">
        <v>307</v>
      </c>
      <c r="AG2" s="33" t="s">
        <v>308</v>
      </c>
      <c r="AH2" s="33" t="s">
        <v>309</v>
      </c>
      <c r="AI2" s="33" t="s">
        <v>310</v>
      </c>
      <c r="AJ2" s="33" t="s">
        <v>48</v>
      </c>
      <c r="AK2" s="33" t="s">
        <v>311</v>
      </c>
      <c r="AL2" s="2" t="s">
        <v>303</v>
      </c>
      <c r="AM2" s="2" t="s">
        <v>21</v>
      </c>
    </row>
    <row r="3" spans="1:39" ht="30" customHeight="1">
      <c r="A3" s="31"/>
      <c r="B3" s="31"/>
      <c r="C3" s="31"/>
      <c r="D3" s="31"/>
      <c r="E3" s="3" t="s">
        <v>7</v>
      </c>
      <c r="F3" s="3" t="s">
        <v>8</v>
      </c>
      <c r="G3" s="3" t="s">
        <v>7</v>
      </c>
      <c r="H3" s="3" t="s">
        <v>8</v>
      </c>
      <c r="I3" s="3" t="s">
        <v>7</v>
      </c>
      <c r="J3" s="3" t="s">
        <v>8</v>
      </c>
      <c r="K3" s="3" t="s">
        <v>7</v>
      </c>
      <c r="L3" s="3" t="s">
        <v>8</v>
      </c>
      <c r="M3" s="31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</row>
    <row r="4" spans="1:39" ht="30" customHeight="1">
      <c r="A4" s="34" t="s">
        <v>312</v>
      </c>
      <c r="B4" s="34"/>
      <c r="C4" s="34"/>
      <c r="D4" s="34"/>
      <c r="E4" s="35"/>
      <c r="F4" s="36"/>
      <c r="G4" s="35"/>
      <c r="H4" s="36"/>
      <c r="I4" s="35"/>
      <c r="J4" s="36"/>
      <c r="K4" s="35"/>
      <c r="L4" s="36"/>
      <c r="M4" s="34"/>
      <c r="N4" s="2" t="s">
        <v>59</v>
      </c>
    </row>
    <row r="5" spans="1:39" ht="30" customHeight="1">
      <c r="A5" s="8" t="s">
        <v>314</v>
      </c>
      <c r="B5" s="8" t="s">
        <v>315</v>
      </c>
      <c r="C5" s="8" t="s">
        <v>316</v>
      </c>
      <c r="D5" s="9">
        <v>2.2810000000000001</v>
      </c>
      <c r="E5" s="12">
        <f>단가대비표!O87</f>
        <v>0</v>
      </c>
      <c r="F5" s="13">
        <f>TRUNC(E5*D5,1)</f>
        <v>0</v>
      </c>
      <c r="G5" s="12">
        <f>단가대비표!P87</f>
        <v>0</v>
      </c>
      <c r="H5" s="13">
        <f>TRUNC(G5*D5,1)</f>
        <v>0</v>
      </c>
      <c r="I5" s="12">
        <f>단가대비표!V87</f>
        <v>0</v>
      </c>
      <c r="J5" s="13">
        <f>TRUNC(I5*D5,1)</f>
        <v>0</v>
      </c>
      <c r="K5" s="12">
        <f>TRUNC(E5+G5+I5,1)</f>
        <v>0</v>
      </c>
      <c r="L5" s="13">
        <f>TRUNC(F5+H5+J5,1)</f>
        <v>0</v>
      </c>
      <c r="M5" s="8" t="s">
        <v>52</v>
      </c>
      <c r="N5" s="5" t="s">
        <v>59</v>
      </c>
      <c r="O5" s="5" t="s">
        <v>317</v>
      </c>
      <c r="P5" s="5" t="s">
        <v>61</v>
      </c>
      <c r="Q5" s="5" t="s">
        <v>61</v>
      </c>
      <c r="R5" s="5" t="s">
        <v>60</v>
      </c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5" t="s">
        <v>52</v>
      </c>
      <c r="AK5" s="5" t="s">
        <v>318</v>
      </c>
      <c r="AL5" s="5" t="s">
        <v>52</v>
      </c>
      <c r="AM5" s="5" t="s">
        <v>52</v>
      </c>
    </row>
    <row r="6" spans="1:39" ht="30" customHeight="1">
      <c r="A6" s="8" t="s">
        <v>319</v>
      </c>
      <c r="B6" s="8" t="s">
        <v>52</v>
      </c>
      <c r="C6" s="8" t="s">
        <v>52</v>
      </c>
      <c r="D6" s="9"/>
      <c r="E6" s="12"/>
      <c r="F6" s="13">
        <f>TRUNC(SUMIF(N5:N5, N4, F5:F5),0)</f>
        <v>0</v>
      </c>
      <c r="G6" s="12"/>
      <c r="H6" s="13">
        <f>TRUNC(SUMIF(N5:N5, N4, H5:H5),0)</f>
        <v>0</v>
      </c>
      <c r="I6" s="12"/>
      <c r="J6" s="13">
        <f>TRUNC(SUMIF(N5:N5, N4, J5:J5),0)</f>
        <v>0</v>
      </c>
      <c r="K6" s="12"/>
      <c r="L6" s="13">
        <f>F6+H6+J6</f>
        <v>0</v>
      </c>
      <c r="M6" s="8" t="s">
        <v>52</v>
      </c>
      <c r="N6" s="5" t="s">
        <v>119</v>
      </c>
      <c r="O6" s="5" t="s">
        <v>119</v>
      </c>
      <c r="P6" s="5" t="s">
        <v>52</v>
      </c>
      <c r="Q6" s="5" t="s">
        <v>52</v>
      </c>
      <c r="R6" s="5" t="s">
        <v>52</v>
      </c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5" t="s">
        <v>52</v>
      </c>
      <c r="AK6" s="5" t="s">
        <v>52</v>
      </c>
      <c r="AL6" s="5" t="s">
        <v>52</v>
      </c>
      <c r="AM6" s="5" t="s">
        <v>52</v>
      </c>
    </row>
    <row r="7" spans="1:39" ht="30" customHeight="1">
      <c r="A7" s="9"/>
      <c r="B7" s="9"/>
      <c r="C7" s="9"/>
      <c r="D7" s="9"/>
      <c r="E7" s="12"/>
      <c r="F7" s="13"/>
      <c r="G7" s="12"/>
      <c r="H7" s="13"/>
      <c r="I7" s="12"/>
      <c r="J7" s="13"/>
      <c r="K7" s="12"/>
      <c r="L7" s="13"/>
      <c r="M7" s="9"/>
    </row>
    <row r="8" spans="1:39" ht="30" customHeight="1">
      <c r="A8" s="34" t="s">
        <v>320</v>
      </c>
      <c r="B8" s="34"/>
      <c r="C8" s="34"/>
      <c r="D8" s="34"/>
      <c r="E8" s="35"/>
      <c r="F8" s="36"/>
      <c r="G8" s="35"/>
      <c r="H8" s="36"/>
      <c r="I8" s="35"/>
      <c r="J8" s="36"/>
      <c r="K8" s="35"/>
      <c r="L8" s="36"/>
      <c r="M8" s="34"/>
      <c r="N8" s="2" t="s">
        <v>64</v>
      </c>
    </row>
    <row r="9" spans="1:39" ht="30" customHeight="1">
      <c r="A9" s="8" t="s">
        <v>314</v>
      </c>
      <c r="B9" s="8" t="s">
        <v>315</v>
      </c>
      <c r="C9" s="8" t="s">
        <v>316</v>
      </c>
      <c r="D9" s="9">
        <v>0.79</v>
      </c>
      <c r="E9" s="12">
        <f>단가대비표!O87</f>
        <v>0</v>
      </c>
      <c r="F9" s="13">
        <f>TRUNC(E9*D9,1)</f>
        <v>0</v>
      </c>
      <c r="G9" s="12">
        <f>단가대비표!P87</f>
        <v>0</v>
      </c>
      <c r="H9" s="13">
        <f>TRUNC(G9*D9,1)</f>
        <v>0</v>
      </c>
      <c r="I9" s="12">
        <f>단가대비표!V87</f>
        <v>0</v>
      </c>
      <c r="J9" s="13">
        <f>TRUNC(I9*D9,1)</f>
        <v>0</v>
      </c>
      <c r="K9" s="12">
        <f>TRUNC(E9+G9+I9,1)</f>
        <v>0</v>
      </c>
      <c r="L9" s="13">
        <f>TRUNC(F9+H9+J9,1)</f>
        <v>0</v>
      </c>
      <c r="M9" s="8" t="s">
        <v>52</v>
      </c>
      <c r="N9" s="5" t="s">
        <v>64</v>
      </c>
      <c r="O9" s="5" t="s">
        <v>317</v>
      </c>
      <c r="P9" s="5" t="s">
        <v>61</v>
      </c>
      <c r="Q9" s="5" t="s">
        <v>61</v>
      </c>
      <c r="R9" s="5" t="s">
        <v>60</v>
      </c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5" t="s">
        <v>52</v>
      </c>
      <c r="AK9" s="5" t="s">
        <v>322</v>
      </c>
      <c r="AL9" s="5" t="s">
        <v>52</v>
      </c>
      <c r="AM9" s="5" t="s">
        <v>52</v>
      </c>
    </row>
    <row r="10" spans="1:39" ht="30" customHeight="1">
      <c r="A10" s="8" t="s">
        <v>319</v>
      </c>
      <c r="B10" s="8" t="s">
        <v>52</v>
      </c>
      <c r="C10" s="8" t="s">
        <v>52</v>
      </c>
      <c r="D10" s="9"/>
      <c r="E10" s="12"/>
      <c r="F10" s="13">
        <f>TRUNC(SUMIF(N9:N9, N8, F9:F9),0)</f>
        <v>0</v>
      </c>
      <c r="G10" s="12"/>
      <c r="H10" s="13">
        <f>TRUNC(SUMIF(N9:N9, N8, H9:H9),0)</f>
        <v>0</v>
      </c>
      <c r="I10" s="12"/>
      <c r="J10" s="13">
        <f>TRUNC(SUMIF(N9:N9, N8, J9:J9),0)</f>
        <v>0</v>
      </c>
      <c r="K10" s="12"/>
      <c r="L10" s="13">
        <f>F10+H10+J10</f>
        <v>0</v>
      </c>
      <c r="M10" s="8" t="s">
        <v>52</v>
      </c>
      <c r="N10" s="5" t="s">
        <v>119</v>
      </c>
      <c r="O10" s="5" t="s">
        <v>119</v>
      </c>
      <c r="P10" s="5" t="s">
        <v>52</v>
      </c>
      <c r="Q10" s="5" t="s">
        <v>52</v>
      </c>
      <c r="R10" s="5" t="s">
        <v>52</v>
      </c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5" t="s">
        <v>52</v>
      </c>
      <c r="AK10" s="5" t="s">
        <v>52</v>
      </c>
      <c r="AL10" s="5" t="s">
        <v>52</v>
      </c>
      <c r="AM10" s="5" t="s">
        <v>52</v>
      </c>
    </row>
    <row r="11" spans="1:39" ht="30" customHeight="1">
      <c r="A11" s="9"/>
      <c r="B11" s="9"/>
      <c r="C11" s="9"/>
      <c r="D11" s="9"/>
      <c r="E11" s="12"/>
      <c r="F11" s="13"/>
      <c r="G11" s="12"/>
      <c r="H11" s="13"/>
      <c r="I11" s="12"/>
      <c r="J11" s="13"/>
      <c r="K11" s="12"/>
      <c r="L11" s="13"/>
      <c r="M11" s="9"/>
    </row>
    <row r="12" spans="1:39" ht="30" customHeight="1">
      <c r="A12" s="34" t="s">
        <v>323</v>
      </c>
      <c r="B12" s="34"/>
      <c r="C12" s="34"/>
      <c r="D12" s="34"/>
      <c r="E12" s="35"/>
      <c r="F12" s="36"/>
      <c r="G12" s="35"/>
      <c r="H12" s="36"/>
      <c r="I12" s="35"/>
      <c r="J12" s="36"/>
      <c r="K12" s="35"/>
      <c r="L12" s="36"/>
      <c r="M12" s="34"/>
      <c r="N12" s="2" t="s">
        <v>67</v>
      </c>
    </row>
    <row r="13" spans="1:39" ht="30" customHeight="1">
      <c r="A13" s="8" t="s">
        <v>314</v>
      </c>
      <c r="B13" s="8" t="s">
        <v>315</v>
      </c>
      <c r="C13" s="8" t="s">
        <v>316</v>
      </c>
      <c r="D13" s="9">
        <v>0.56200000000000006</v>
      </c>
      <c r="E13" s="12">
        <f>단가대비표!O87</f>
        <v>0</v>
      </c>
      <c r="F13" s="13">
        <f>TRUNC(E13*D13,1)</f>
        <v>0</v>
      </c>
      <c r="G13" s="12">
        <f>단가대비표!P87</f>
        <v>0</v>
      </c>
      <c r="H13" s="13">
        <f>TRUNC(G13*D13,1)</f>
        <v>0</v>
      </c>
      <c r="I13" s="12">
        <f>단가대비표!V87</f>
        <v>0</v>
      </c>
      <c r="J13" s="13">
        <f>TRUNC(I13*D13,1)</f>
        <v>0</v>
      </c>
      <c r="K13" s="12">
        <f>TRUNC(E13+G13+I13,1)</f>
        <v>0</v>
      </c>
      <c r="L13" s="13">
        <f>TRUNC(F13+H13+J13,1)</f>
        <v>0</v>
      </c>
      <c r="M13" s="8" t="s">
        <v>52</v>
      </c>
      <c r="N13" s="5" t="s">
        <v>67</v>
      </c>
      <c r="O13" s="5" t="s">
        <v>317</v>
      </c>
      <c r="P13" s="5" t="s">
        <v>61</v>
      </c>
      <c r="Q13" s="5" t="s">
        <v>61</v>
      </c>
      <c r="R13" s="5" t="s">
        <v>60</v>
      </c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5" t="s">
        <v>52</v>
      </c>
      <c r="AK13" s="5" t="s">
        <v>325</v>
      </c>
      <c r="AL13" s="5" t="s">
        <v>52</v>
      </c>
      <c r="AM13" s="5" t="s">
        <v>52</v>
      </c>
    </row>
    <row r="14" spans="1:39" ht="30" customHeight="1">
      <c r="A14" s="8" t="s">
        <v>319</v>
      </c>
      <c r="B14" s="8" t="s">
        <v>52</v>
      </c>
      <c r="C14" s="8" t="s">
        <v>52</v>
      </c>
      <c r="D14" s="9"/>
      <c r="E14" s="12"/>
      <c r="F14" s="13">
        <f>TRUNC(SUMIF(N13:N13, N12, F13:F13),0)</f>
        <v>0</v>
      </c>
      <c r="G14" s="12"/>
      <c r="H14" s="13">
        <f>TRUNC(SUMIF(N13:N13, N12, H13:H13),0)</f>
        <v>0</v>
      </c>
      <c r="I14" s="12"/>
      <c r="J14" s="13">
        <f>TRUNC(SUMIF(N13:N13, N12, J13:J13),0)</f>
        <v>0</v>
      </c>
      <c r="K14" s="12"/>
      <c r="L14" s="13">
        <f>F14+H14+J14</f>
        <v>0</v>
      </c>
      <c r="M14" s="8" t="s">
        <v>52</v>
      </c>
      <c r="N14" s="5" t="s">
        <v>119</v>
      </c>
      <c r="O14" s="5" t="s">
        <v>119</v>
      </c>
      <c r="P14" s="5" t="s">
        <v>52</v>
      </c>
      <c r="Q14" s="5" t="s">
        <v>52</v>
      </c>
      <c r="R14" s="5" t="s">
        <v>52</v>
      </c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5" t="s">
        <v>52</v>
      </c>
      <c r="AK14" s="5" t="s">
        <v>52</v>
      </c>
      <c r="AL14" s="5" t="s">
        <v>52</v>
      </c>
      <c r="AM14" s="5" t="s">
        <v>52</v>
      </c>
    </row>
    <row r="15" spans="1:39" ht="30" customHeight="1">
      <c r="A15" s="9"/>
      <c r="B15" s="9"/>
      <c r="C15" s="9"/>
      <c r="D15" s="9"/>
      <c r="E15" s="12"/>
      <c r="F15" s="13"/>
      <c r="G15" s="12"/>
      <c r="H15" s="13"/>
      <c r="I15" s="12"/>
      <c r="J15" s="13"/>
      <c r="K15" s="12"/>
      <c r="L15" s="13"/>
      <c r="M15" s="9"/>
    </row>
    <row r="16" spans="1:39" ht="30" customHeight="1">
      <c r="A16" s="34" t="s">
        <v>326</v>
      </c>
      <c r="B16" s="34"/>
      <c r="C16" s="34"/>
      <c r="D16" s="34"/>
      <c r="E16" s="35"/>
      <c r="F16" s="36"/>
      <c r="G16" s="35"/>
      <c r="H16" s="36"/>
      <c r="I16" s="35"/>
      <c r="J16" s="36"/>
      <c r="K16" s="35"/>
      <c r="L16" s="36"/>
      <c r="M16" s="34"/>
      <c r="N16" s="2" t="s">
        <v>72</v>
      </c>
    </row>
    <row r="17" spans="1:39" ht="30" customHeight="1">
      <c r="A17" s="8" t="s">
        <v>329</v>
      </c>
      <c r="B17" s="8" t="s">
        <v>330</v>
      </c>
      <c r="C17" s="8" t="s">
        <v>71</v>
      </c>
      <c r="D17" s="9">
        <v>1.05</v>
      </c>
      <c r="E17" s="12">
        <f>단가대비표!O18</f>
        <v>0</v>
      </c>
      <c r="F17" s="13">
        <f>TRUNC(E17*D17,1)</f>
        <v>0</v>
      </c>
      <c r="G17" s="12">
        <f>단가대비표!P18</f>
        <v>0</v>
      </c>
      <c r="H17" s="13">
        <f>TRUNC(G17*D17,1)</f>
        <v>0</v>
      </c>
      <c r="I17" s="12">
        <f>단가대비표!V18</f>
        <v>0</v>
      </c>
      <c r="J17" s="13">
        <f>TRUNC(I17*D17,1)</f>
        <v>0</v>
      </c>
      <c r="K17" s="12">
        <f t="shared" ref="K17:L20" si="0">TRUNC(E17+G17+I17,1)</f>
        <v>0</v>
      </c>
      <c r="L17" s="13">
        <f t="shared" si="0"/>
        <v>0</v>
      </c>
      <c r="M17" s="8" t="s">
        <v>52</v>
      </c>
      <c r="N17" s="5" t="s">
        <v>72</v>
      </c>
      <c r="O17" s="5" t="s">
        <v>331</v>
      </c>
      <c r="P17" s="5" t="s">
        <v>61</v>
      </c>
      <c r="Q17" s="5" t="s">
        <v>61</v>
      </c>
      <c r="R17" s="5" t="s">
        <v>60</v>
      </c>
      <c r="S17" s="1"/>
      <c r="T17" s="1"/>
      <c r="U17" s="1"/>
      <c r="V17" s="1">
        <v>1</v>
      </c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5" t="s">
        <v>52</v>
      </c>
      <c r="AK17" s="5" t="s">
        <v>332</v>
      </c>
      <c r="AL17" s="5" t="s">
        <v>52</v>
      </c>
      <c r="AM17" s="5" t="s">
        <v>52</v>
      </c>
    </row>
    <row r="18" spans="1:39" ht="30" customHeight="1">
      <c r="A18" s="8" t="s">
        <v>333</v>
      </c>
      <c r="B18" s="8" t="s">
        <v>334</v>
      </c>
      <c r="C18" s="8" t="s">
        <v>289</v>
      </c>
      <c r="D18" s="9">
        <v>1</v>
      </c>
      <c r="E18" s="12">
        <f>TRUNC(SUMIF(V17:V20, RIGHTB(O18, 1), F17:F20)*U18, 2)</f>
        <v>0</v>
      </c>
      <c r="F18" s="13">
        <f>TRUNC(E18*D18,1)</f>
        <v>0</v>
      </c>
      <c r="G18" s="12">
        <v>0</v>
      </c>
      <c r="H18" s="13">
        <f>TRUNC(G18*D18,1)</f>
        <v>0</v>
      </c>
      <c r="I18" s="12">
        <v>0</v>
      </c>
      <c r="J18" s="13">
        <f>TRUNC(I18*D18,1)</f>
        <v>0</v>
      </c>
      <c r="K18" s="12">
        <f t="shared" si="0"/>
        <v>0</v>
      </c>
      <c r="L18" s="13">
        <f t="shared" si="0"/>
        <v>0</v>
      </c>
      <c r="M18" s="8" t="s">
        <v>52</v>
      </c>
      <c r="N18" s="5" t="s">
        <v>72</v>
      </c>
      <c r="O18" s="5" t="s">
        <v>335</v>
      </c>
      <c r="P18" s="5" t="s">
        <v>61</v>
      </c>
      <c r="Q18" s="5" t="s">
        <v>61</v>
      </c>
      <c r="R18" s="5" t="s">
        <v>61</v>
      </c>
      <c r="S18" s="1">
        <v>0</v>
      </c>
      <c r="T18" s="1">
        <v>0</v>
      </c>
      <c r="U18" s="1">
        <v>0.02</v>
      </c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5" t="s">
        <v>52</v>
      </c>
      <c r="AK18" s="5" t="s">
        <v>336</v>
      </c>
      <c r="AL18" s="5" t="s">
        <v>52</v>
      </c>
      <c r="AM18" s="5" t="s">
        <v>52</v>
      </c>
    </row>
    <row r="19" spans="1:39" ht="30" customHeight="1">
      <c r="A19" s="8" t="s">
        <v>337</v>
      </c>
      <c r="B19" s="8" t="s">
        <v>315</v>
      </c>
      <c r="C19" s="8" t="s">
        <v>316</v>
      </c>
      <c r="D19" s="9">
        <v>7.3999999999999996E-2</v>
      </c>
      <c r="E19" s="12">
        <f>단가대비표!O89</f>
        <v>0</v>
      </c>
      <c r="F19" s="13">
        <f>TRUNC(E19*D19,1)</f>
        <v>0</v>
      </c>
      <c r="G19" s="12">
        <f>단가대비표!P89</f>
        <v>0</v>
      </c>
      <c r="H19" s="13">
        <f>TRUNC(G19*D19,1)</f>
        <v>0</v>
      </c>
      <c r="I19" s="12">
        <f>단가대비표!V89</f>
        <v>0</v>
      </c>
      <c r="J19" s="13">
        <f>TRUNC(I19*D19,1)</f>
        <v>0</v>
      </c>
      <c r="K19" s="12">
        <f t="shared" si="0"/>
        <v>0</v>
      </c>
      <c r="L19" s="13">
        <f t="shared" si="0"/>
        <v>0</v>
      </c>
      <c r="M19" s="8" t="s">
        <v>52</v>
      </c>
      <c r="N19" s="5" t="s">
        <v>72</v>
      </c>
      <c r="O19" s="5" t="s">
        <v>338</v>
      </c>
      <c r="P19" s="5" t="s">
        <v>61</v>
      </c>
      <c r="Q19" s="5" t="s">
        <v>61</v>
      </c>
      <c r="R19" s="5" t="s">
        <v>60</v>
      </c>
      <c r="S19" s="1"/>
      <c r="T19" s="1"/>
      <c r="U19" s="1"/>
      <c r="V19" s="1"/>
      <c r="W19" s="1">
        <v>2</v>
      </c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5" t="s">
        <v>52</v>
      </c>
      <c r="AK19" s="5" t="s">
        <v>339</v>
      </c>
      <c r="AL19" s="5" t="s">
        <v>52</v>
      </c>
      <c r="AM19" s="5" t="s">
        <v>52</v>
      </c>
    </row>
    <row r="20" spans="1:39" ht="30" customHeight="1">
      <c r="A20" s="8" t="s">
        <v>340</v>
      </c>
      <c r="B20" s="8" t="s">
        <v>341</v>
      </c>
      <c r="C20" s="8" t="s">
        <v>289</v>
      </c>
      <c r="D20" s="9">
        <v>1</v>
      </c>
      <c r="E20" s="12">
        <f>TRUNC(SUMIF(W17:W20, RIGHTB(O20, 1), H17:H20)*U20, 2)</f>
        <v>0</v>
      </c>
      <c r="F20" s="13">
        <f>TRUNC(E20*D20,1)</f>
        <v>0</v>
      </c>
      <c r="G20" s="12">
        <v>0</v>
      </c>
      <c r="H20" s="13">
        <f>TRUNC(G20*D20,1)</f>
        <v>0</v>
      </c>
      <c r="I20" s="12">
        <v>0</v>
      </c>
      <c r="J20" s="13">
        <f>TRUNC(I20*D20,1)</f>
        <v>0</v>
      </c>
      <c r="K20" s="12">
        <f t="shared" si="0"/>
        <v>0</v>
      </c>
      <c r="L20" s="13">
        <f t="shared" si="0"/>
        <v>0</v>
      </c>
      <c r="M20" s="8" t="s">
        <v>52</v>
      </c>
      <c r="N20" s="5" t="s">
        <v>72</v>
      </c>
      <c r="O20" s="5" t="s">
        <v>342</v>
      </c>
      <c r="P20" s="5" t="s">
        <v>61</v>
      </c>
      <c r="Q20" s="5" t="s">
        <v>61</v>
      </c>
      <c r="R20" s="5" t="s">
        <v>61</v>
      </c>
      <c r="S20" s="1">
        <v>1</v>
      </c>
      <c r="T20" s="1">
        <v>0</v>
      </c>
      <c r="U20" s="1">
        <v>0.03</v>
      </c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5" t="s">
        <v>52</v>
      </c>
      <c r="AK20" s="5" t="s">
        <v>343</v>
      </c>
      <c r="AL20" s="5" t="s">
        <v>52</v>
      </c>
      <c r="AM20" s="5" t="s">
        <v>52</v>
      </c>
    </row>
    <row r="21" spans="1:39" ht="30" customHeight="1">
      <c r="A21" s="8" t="s">
        <v>319</v>
      </c>
      <c r="B21" s="8" t="s">
        <v>52</v>
      </c>
      <c r="C21" s="8" t="s">
        <v>52</v>
      </c>
      <c r="D21" s="9"/>
      <c r="E21" s="12"/>
      <c r="F21" s="13">
        <f>TRUNC(SUMIF(N17:N20, N16, F17:F20),0)</f>
        <v>0</v>
      </c>
      <c r="G21" s="12"/>
      <c r="H21" s="13">
        <f>TRUNC(SUMIF(N17:N20, N16, H17:H20),0)</f>
        <v>0</v>
      </c>
      <c r="I21" s="12"/>
      <c r="J21" s="13">
        <f>TRUNC(SUMIF(N17:N20, N16, J17:J20),0)</f>
        <v>0</v>
      </c>
      <c r="K21" s="12"/>
      <c r="L21" s="13">
        <f>F21+H21+J21</f>
        <v>0</v>
      </c>
      <c r="M21" s="8" t="s">
        <v>52</v>
      </c>
      <c r="N21" s="5" t="s">
        <v>119</v>
      </c>
      <c r="O21" s="5" t="s">
        <v>119</v>
      </c>
      <c r="P21" s="5" t="s">
        <v>52</v>
      </c>
      <c r="Q21" s="5" t="s">
        <v>52</v>
      </c>
      <c r="R21" s="5" t="s">
        <v>52</v>
      </c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5" t="s">
        <v>52</v>
      </c>
      <c r="AK21" s="5" t="s">
        <v>52</v>
      </c>
      <c r="AL21" s="5" t="s">
        <v>52</v>
      </c>
      <c r="AM21" s="5" t="s">
        <v>52</v>
      </c>
    </row>
    <row r="22" spans="1:39" ht="30" customHeight="1">
      <c r="A22" s="9"/>
      <c r="B22" s="9"/>
      <c r="C22" s="9"/>
      <c r="D22" s="9"/>
      <c r="E22" s="12"/>
      <c r="F22" s="13"/>
      <c r="G22" s="12"/>
      <c r="H22" s="13"/>
      <c r="I22" s="12"/>
      <c r="J22" s="13"/>
      <c r="K22" s="12"/>
      <c r="L22" s="13"/>
      <c r="M22" s="9"/>
    </row>
    <row r="23" spans="1:39" ht="30" customHeight="1">
      <c r="A23" s="34" t="s">
        <v>344</v>
      </c>
      <c r="B23" s="34"/>
      <c r="C23" s="34"/>
      <c r="D23" s="34"/>
      <c r="E23" s="35"/>
      <c r="F23" s="36"/>
      <c r="G23" s="35"/>
      <c r="H23" s="36"/>
      <c r="I23" s="35"/>
      <c r="J23" s="36"/>
      <c r="K23" s="35"/>
      <c r="L23" s="36"/>
      <c r="M23" s="34"/>
      <c r="N23" s="2" t="s">
        <v>75</v>
      </c>
    </row>
    <row r="24" spans="1:39" ht="30" customHeight="1">
      <c r="A24" s="8" t="s">
        <v>329</v>
      </c>
      <c r="B24" s="8" t="s">
        <v>346</v>
      </c>
      <c r="C24" s="8" t="s">
        <v>71</v>
      </c>
      <c r="D24" s="9">
        <v>1.05</v>
      </c>
      <c r="E24" s="12">
        <f>단가대비표!O20</f>
        <v>0</v>
      </c>
      <c r="F24" s="13">
        <f>TRUNC(E24*D24,1)</f>
        <v>0</v>
      </c>
      <c r="G24" s="12">
        <f>단가대비표!P20</f>
        <v>0</v>
      </c>
      <c r="H24" s="13">
        <f>TRUNC(G24*D24,1)</f>
        <v>0</v>
      </c>
      <c r="I24" s="12">
        <f>단가대비표!V20</f>
        <v>0</v>
      </c>
      <c r="J24" s="13">
        <f>TRUNC(I24*D24,1)</f>
        <v>0</v>
      </c>
      <c r="K24" s="12">
        <f t="shared" ref="K24:L27" si="1">TRUNC(E24+G24+I24,1)</f>
        <v>0</v>
      </c>
      <c r="L24" s="13">
        <f t="shared" si="1"/>
        <v>0</v>
      </c>
      <c r="M24" s="8" t="s">
        <v>52</v>
      </c>
      <c r="N24" s="5" t="s">
        <v>75</v>
      </c>
      <c r="O24" s="5" t="s">
        <v>347</v>
      </c>
      <c r="P24" s="5" t="s">
        <v>61</v>
      </c>
      <c r="Q24" s="5" t="s">
        <v>61</v>
      </c>
      <c r="R24" s="5" t="s">
        <v>60</v>
      </c>
      <c r="S24" s="1"/>
      <c r="T24" s="1"/>
      <c r="U24" s="1"/>
      <c r="V24" s="1">
        <v>1</v>
      </c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5" t="s">
        <v>52</v>
      </c>
      <c r="AK24" s="5" t="s">
        <v>348</v>
      </c>
      <c r="AL24" s="5" t="s">
        <v>52</v>
      </c>
      <c r="AM24" s="5" t="s">
        <v>52</v>
      </c>
    </row>
    <row r="25" spans="1:39" ht="30" customHeight="1">
      <c r="A25" s="8" t="s">
        <v>333</v>
      </c>
      <c r="B25" s="8" t="s">
        <v>334</v>
      </c>
      <c r="C25" s="8" t="s">
        <v>289</v>
      </c>
      <c r="D25" s="9">
        <v>1</v>
      </c>
      <c r="E25" s="12">
        <f>TRUNC(SUMIF(V24:V27, RIGHTB(O25, 1), F24:F27)*U25, 2)</f>
        <v>0</v>
      </c>
      <c r="F25" s="13">
        <f>TRUNC(E25*D25,1)</f>
        <v>0</v>
      </c>
      <c r="G25" s="12">
        <v>0</v>
      </c>
      <c r="H25" s="13">
        <f>TRUNC(G25*D25,1)</f>
        <v>0</v>
      </c>
      <c r="I25" s="12">
        <v>0</v>
      </c>
      <c r="J25" s="13">
        <f>TRUNC(I25*D25,1)</f>
        <v>0</v>
      </c>
      <c r="K25" s="12">
        <f t="shared" si="1"/>
        <v>0</v>
      </c>
      <c r="L25" s="13">
        <f t="shared" si="1"/>
        <v>0</v>
      </c>
      <c r="M25" s="8" t="s">
        <v>52</v>
      </c>
      <c r="N25" s="5" t="s">
        <v>75</v>
      </c>
      <c r="O25" s="5" t="s">
        <v>335</v>
      </c>
      <c r="P25" s="5" t="s">
        <v>61</v>
      </c>
      <c r="Q25" s="5" t="s">
        <v>61</v>
      </c>
      <c r="R25" s="5" t="s">
        <v>61</v>
      </c>
      <c r="S25" s="1">
        <v>0</v>
      </c>
      <c r="T25" s="1">
        <v>0</v>
      </c>
      <c r="U25" s="1">
        <v>0.02</v>
      </c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5" t="s">
        <v>52</v>
      </c>
      <c r="AK25" s="5" t="s">
        <v>349</v>
      </c>
      <c r="AL25" s="5" t="s">
        <v>52</v>
      </c>
      <c r="AM25" s="5" t="s">
        <v>52</v>
      </c>
    </row>
    <row r="26" spans="1:39" ht="30" customHeight="1">
      <c r="A26" s="8" t="s">
        <v>337</v>
      </c>
      <c r="B26" s="8" t="s">
        <v>315</v>
      </c>
      <c r="C26" s="8" t="s">
        <v>316</v>
      </c>
      <c r="D26" s="9">
        <v>4.2000000000000003E-2</v>
      </c>
      <c r="E26" s="12">
        <f>단가대비표!O89</f>
        <v>0</v>
      </c>
      <c r="F26" s="13">
        <f>TRUNC(E26*D26,1)</f>
        <v>0</v>
      </c>
      <c r="G26" s="12">
        <f>단가대비표!P89</f>
        <v>0</v>
      </c>
      <c r="H26" s="13">
        <f>TRUNC(G26*D26,1)</f>
        <v>0</v>
      </c>
      <c r="I26" s="12">
        <f>단가대비표!V89</f>
        <v>0</v>
      </c>
      <c r="J26" s="13">
        <f>TRUNC(I26*D26,1)</f>
        <v>0</v>
      </c>
      <c r="K26" s="12">
        <f t="shared" si="1"/>
        <v>0</v>
      </c>
      <c r="L26" s="13">
        <f t="shared" si="1"/>
        <v>0</v>
      </c>
      <c r="M26" s="8" t="s">
        <v>52</v>
      </c>
      <c r="N26" s="5" t="s">
        <v>75</v>
      </c>
      <c r="O26" s="5" t="s">
        <v>338</v>
      </c>
      <c r="P26" s="5" t="s">
        <v>61</v>
      </c>
      <c r="Q26" s="5" t="s">
        <v>61</v>
      </c>
      <c r="R26" s="5" t="s">
        <v>60</v>
      </c>
      <c r="S26" s="1"/>
      <c r="T26" s="1"/>
      <c r="U26" s="1"/>
      <c r="V26" s="1"/>
      <c r="W26" s="1">
        <v>2</v>
      </c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5" t="s">
        <v>52</v>
      </c>
      <c r="AK26" s="5" t="s">
        <v>350</v>
      </c>
      <c r="AL26" s="5" t="s">
        <v>52</v>
      </c>
      <c r="AM26" s="5" t="s">
        <v>52</v>
      </c>
    </row>
    <row r="27" spans="1:39" ht="30" customHeight="1">
      <c r="A27" s="8" t="s">
        <v>340</v>
      </c>
      <c r="B27" s="8" t="s">
        <v>341</v>
      </c>
      <c r="C27" s="8" t="s">
        <v>289</v>
      </c>
      <c r="D27" s="9">
        <v>1</v>
      </c>
      <c r="E27" s="12">
        <f>TRUNC(SUMIF(W24:W27, RIGHTB(O27, 1), H24:H27)*U27, 2)</f>
        <v>0</v>
      </c>
      <c r="F27" s="13">
        <f>TRUNC(E27*D27,1)</f>
        <v>0</v>
      </c>
      <c r="G27" s="12">
        <v>0</v>
      </c>
      <c r="H27" s="13">
        <f>TRUNC(G27*D27,1)</f>
        <v>0</v>
      </c>
      <c r="I27" s="12">
        <v>0</v>
      </c>
      <c r="J27" s="13">
        <f>TRUNC(I27*D27,1)</f>
        <v>0</v>
      </c>
      <c r="K27" s="12">
        <f t="shared" si="1"/>
        <v>0</v>
      </c>
      <c r="L27" s="13">
        <f t="shared" si="1"/>
        <v>0</v>
      </c>
      <c r="M27" s="8" t="s">
        <v>52</v>
      </c>
      <c r="N27" s="5" t="s">
        <v>75</v>
      </c>
      <c r="O27" s="5" t="s">
        <v>342</v>
      </c>
      <c r="P27" s="5" t="s">
        <v>61</v>
      </c>
      <c r="Q27" s="5" t="s">
        <v>61</v>
      </c>
      <c r="R27" s="5" t="s">
        <v>61</v>
      </c>
      <c r="S27" s="1">
        <v>1</v>
      </c>
      <c r="T27" s="1">
        <v>0</v>
      </c>
      <c r="U27" s="1">
        <v>0.03</v>
      </c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5" t="s">
        <v>52</v>
      </c>
      <c r="AK27" s="5" t="s">
        <v>351</v>
      </c>
      <c r="AL27" s="5" t="s">
        <v>52</v>
      </c>
      <c r="AM27" s="5" t="s">
        <v>52</v>
      </c>
    </row>
    <row r="28" spans="1:39" ht="30" customHeight="1">
      <c r="A28" s="8" t="s">
        <v>319</v>
      </c>
      <c r="B28" s="8" t="s">
        <v>52</v>
      </c>
      <c r="C28" s="8" t="s">
        <v>52</v>
      </c>
      <c r="D28" s="9"/>
      <c r="E28" s="12"/>
      <c r="F28" s="13">
        <f>TRUNC(SUMIF(N24:N27, N23, F24:F27),0)</f>
        <v>0</v>
      </c>
      <c r="G28" s="12"/>
      <c r="H28" s="13">
        <f>TRUNC(SUMIF(N24:N27, N23, H24:H27),0)</f>
        <v>0</v>
      </c>
      <c r="I28" s="12"/>
      <c r="J28" s="13">
        <f>TRUNC(SUMIF(N24:N27, N23, J24:J27),0)</f>
        <v>0</v>
      </c>
      <c r="K28" s="12"/>
      <c r="L28" s="13">
        <f>F28+H28+J28</f>
        <v>0</v>
      </c>
      <c r="M28" s="8" t="s">
        <v>52</v>
      </c>
      <c r="N28" s="5" t="s">
        <v>119</v>
      </c>
      <c r="O28" s="5" t="s">
        <v>119</v>
      </c>
      <c r="P28" s="5" t="s">
        <v>52</v>
      </c>
      <c r="Q28" s="5" t="s">
        <v>52</v>
      </c>
      <c r="R28" s="5" t="s">
        <v>52</v>
      </c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5" t="s">
        <v>52</v>
      </c>
      <c r="AK28" s="5" t="s">
        <v>52</v>
      </c>
      <c r="AL28" s="5" t="s">
        <v>52</v>
      </c>
      <c r="AM28" s="5" t="s">
        <v>52</v>
      </c>
    </row>
    <row r="29" spans="1:39" ht="30" customHeight="1">
      <c r="A29" s="9"/>
      <c r="B29" s="9"/>
      <c r="C29" s="9"/>
      <c r="D29" s="9"/>
      <c r="E29" s="12"/>
      <c r="F29" s="13"/>
      <c r="G29" s="12"/>
      <c r="H29" s="13"/>
      <c r="I29" s="12"/>
      <c r="J29" s="13"/>
      <c r="K29" s="12"/>
      <c r="L29" s="13"/>
      <c r="M29" s="9"/>
    </row>
    <row r="30" spans="1:39" ht="30" customHeight="1">
      <c r="A30" s="34" t="s">
        <v>352</v>
      </c>
      <c r="B30" s="34"/>
      <c r="C30" s="34"/>
      <c r="D30" s="34"/>
      <c r="E30" s="35"/>
      <c r="F30" s="36"/>
      <c r="G30" s="35"/>
      <c r="H30" s="36"/>
      <c r="I30" s="35"/>
      <c r="J30" s="36"/>
      <c r="K30" s="35"/>
      <c r="L30" s="36"/>
      <c r="M30" s="34"/>
      <c r="N30" s="2" t="s">
        <v>79</v>
      </c>
    </row>
    <row r="31" spans="1:39" ht="30" customHeight="1">
      <c r="A31" s="8" t="s">
        <v>355</v>
      </c>
      <c r="B31" s="8" t="s">
        <v>356</v>
      </c>
      <c r="C31" s="8" t="s">
        <v>71</v>
      </c>
      <c r="D31" s="9">
        <v>1.1000000000000001</v>
      </c>
      <c r="E31" s="12">
        <f>단가대비표!O11</f>
        <v>0</v>
      </c>
      <c r="F31" s="13">
        <f>TRUNC(E31*D31,1)</f>
        <v>0</v>
      </c>
      <c r="G31" s="12">
        <f>단가대비표!P11</f>
        <v>0</v>
      </c>
      <c r="H31" s="13">
        <f>TRUNC(G31*D31,1)</f>
        <v>0</v>
      </c>
      <c r="I31" s="12">
        <f>단가대비표!V11</f>
        <v>0</v>
      </c>
      <c r="J31" s="13">
        <f>TRUNC(I31*D31,1)</f>
        <v>0</v>
      </c>
      <c r="K31" s="12">
        <f t="shared" ref="K31:L34" si="2">TRUNC(E31+G31+I31,1)</f>
        <v>0</v>
      </c>
      <c r="L31" s="13">
        <f t="shared" si="2"/>
        <v>0</v>
      </c>
      <c r="M31" s="8" t="s">
        <v>52</v>
      </c>
      <c r="N31" s="5" t="s">
        <v>79</v>
      </c>
      <c r="O31" s="5" t="s">
        <v>357</v>
      </c>
      <c r="P31" s="5" t="s">
        <v>61</v>
      </c>
      <c r="Q31" s="5" t="s">
        <v>61</v>
      </c>
      <c r="R31" s="5" t="s">
        <v>60</v>
      </c>
      <c r="S31" s="1"/>
      <c r="T31" s="1"/>
      <c r="U31" s="1"/>
      <c r="V31" s="1">
        <v>1</v>
      </c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5" t="s">
        <v>52</v>
      </c>
      <c r="AK31" s="5" t="s">
        <v>358</v>
      </c>
      <c r="AL31" s="5" t="s">
        <v>52</v>
      </c>
      <c r="AM31" s="5" t="s">
        <v>52</v>
      </c>
    </row>
    <row r="32" spans="1:39" ht="30" customHeight="1">
      <c r="A32" s="8" t="s">
        <v>333</v>
      </c>
      <c r="B32" s="8" t="s">
        <v>334</v>
      </c>
      <c r="C32" s="8" t="s">
        <v>289</v>
      </c>
      <c r="D32" s="9">
        <v>1</v>
      </c>
      <c r="E32" s="12">
        <f>TRUNC(SUMIF(V31:V34, RIGHTB(O32, 1), F31:F34)*U32, 2)</f>
        <v>0</v>
      </c>
      <c r="F32" s="13">
        <f>TRUNC(E32*D32,1)</f>
        <v>0</v>
      </c>
      <c r="G32" s="12">
        <v>0</v>
      </c>
      <c r="H32" s="13">
        <f>TRUNC(G32*D32,1)</f>
        <v>0</v>
      </c>
      <c r="I32" s="12">
        <v>0</v>
      </c>
      <c r="J32" s="13">
        <f>TRUNC(I32*D32,1)</f>
        <v>0</v>
      </c>
      <c r="K32" s="12">
        <f t="shared" si="2"/>
        <v>0</v>
      </c>
      <c r="L32" s="13">
        <f t="shared" si="2"/>
        <v>0</v>
      </c>
      <c r="M32" s="8" t="s">
        <v>52</v>
      </c>
      <c r="N32" s="5" t="s">
        <v>79</v>
      </c>
      <c r="O32" s="5" t="s">
        <v>335</v>
      </c>
      <c r="P32" s="5" t="s">
        <v>61</v>
      </c>
      <c r="Q32" s="5" t="s">
        <v>61</v>
      </c>
      <c r="R32" s="5" t="s">
        <v>61</v>
      </c>
      <c r="S32" s="1">
        <v>0</v>
      </c>
      <c r="T32" s="1">
        <v>0</v>
      </c>
      <c r="U32" s="1">
        <v>0.02</v>
      </c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5" t="s">
        <v>52</v>
      </c>
      <c r="AK32" s="5" t="s">
        <v>359</v>
      </c>
      <c r="AL32" s="5" t="s">
        <v>52</v>
      </c>
      <c r="AM32" s="5" t="s">
        <v>52</v>
      </c>
    </row>
    <row r="33" spans="1:39" ht="30" customHeight="1">
      <c r="A33" s="8" t="s">
        <v>314</v>
      </c>
      <c r="B33" s="8" t="s">
        <v>315</v>
      </c>
      <c r="C33" s="8" t="s">
        <v>316</v>
      </c>
      <c r="D33" s="9">
        <v>1.4E-2</v>
      </c>
      <c r="E33" s="12">
        <f>단가대비표!O87</f>
        <v>0</v>
      </c>
      <c r="F33" s="13">
        <f>TRUNC(E33*D33,1)</f>
        <v>0</v>
      </c>
      <c r="G33" s="12">
        <f>단가대비표!P87</f>
        <v>0</v>
      </c>
      <c r="H33" s="13">
        <f>TRUNC(G33*D33,1)</f>
        <v>0</v>
      </c>
      <c r="I33" s="12">
        <f>단가대비표!V87</f>
        <v>0</v>
      </c>
      <c r="J33" s="13">
        <f>TRUNC(I33*D33,1)</f>
        <v>0</v>
      </c>
      <c r="K33" s="12">
        <f t="shared" si="2"/>
        <v>0</v>
      </c>
      <c r="L33" s="13">
        <f t="shared" si="2"/>
        <v>0</v>
      </c>
      <c r="M33" s="8" t="s">
        <v>52</v>
      </c>
      <c r="N33" s="5" t="s">
        <v>79</v>
      </c>
      <c r="O33" s="5" t="s">
        <v>317</v>
      </c>
      <c r="P33" s="5" t="s">
        <v>61</v>
      </c>
      <c r="Q33" s="5" t="s">
        <v>61</v>
      </c>
      <c r="R33" s="5" t="s">
        <v>60</v>
      </c>
      <c r="S33" s="1"/>
      <c r="T33" s="1"/>
      <c r="U33" s="1"/>
      <c r="V33" s="1"/>
      <c r="W33" s="1">
        <v>2</v>
      </c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5" t="s">
        <v>52</v>
      </c>
      <c r="AK33" s="5" t="s">
        <v>360</v>
      </c>
      <c r="AL33" s="5" t="s">
        <v>52</v>
      </c>
      <c r="AM33" s="5" t="s">
        <v>52</v>
      </c>
    </row>
    <row r="34" spans="1:39" ht="30" customHeight="1">
      <c r="A34" s="8" t="s">
        <v>340</v>
      </c>
      <c r="B34" s="8" t="s">
        <v>341</v>
      </c>
      <c r="C34" s="8" t="s">
        <v>289</v>
      </c>
      <c r="D34" s="9">
        <v>1</v>
      </c>
      <c r="E34" s="12">
        <f>TRUNC(SUMIF(W31:W34, RIGHTB(O34, 1), H31:H34)*U34, 2)</f>
        <v>0</v>
      </c>
      <c r="F34" s="13">
        <f>TRUNC(E34*D34,1)</f>
        <v>0</v>
      </c>
      <c r="G34" s="12">
        <v>0</v>
      </c>
      <c r="H34" s="13">
        <f>TRUNC(G34*D34,1)</f>
        <v>0</v>
      </c>
      <c r="I34" s="12">
        <v>0</v>
      </c>
      <c r="J34" s="13">
        <f>TRUNC(I34*D34,1)</f>
        <v>0</v>
      </c>
      <c r="K34" s="12">
        <f t="shared" si="2"/>
        <v>0</v>
      </c>
      <c r="L34" s="13">
        <f t="shared" si="2"/>
        <v>0</v>
      </c>
      <c r="M34" s="8" t="s">
        <v>52</v>
      </c>
      <c r="N34" s="5" t="s">
        <v>79</v>
      </c>
      <c r="O34" s="5" t="s">
        <v>342</v>
      </c>
      <c r="P34" s="5" t="s">
        <v>61</v>
      </c>
      <c r="Q34" s="5" t="s">
        <v>61</v>
      </c>
      <c r="R34" s="5" t="s">
        <v>61</v>
      </c>
      <c r="S34" s="1">
        <v>1</v>
      </c>
      <c r="T34" s="1">
        <v>0</v>
      </c>
      <c r="U34" s="1">
        <v>0.03</v>
      </c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5" t="s">
        <v>52</v>
      </c>
      <c r="AK34" s="5" t="s">
        <v>361</v>
      </c>
      <c r="AL34" s="5" t="s">
        <v>52</v>
      </c>
      <c r="AM34" s="5" t="s">
        <v>52</v>
      </c>
    </row>
    <row r="35" spans="1:39" ht="30" customHeight="1">
      <c r="A35" s="8" t="s">
        <v>319</v>
      </c>
      <c r="B35" s="8" t="s">
        <v>52</v>
      </c>
      <c r="C35" s="8" t="s">
        <v>52</v>
      </c>
      <c r="D35" s="9"/>
      <c r="E35" s="12"/>
      <c r="F35" s="13">
        <f>TRUNC(SUMIF(N31:N34, N30, F31:F34),0)</f>
        <v>0</v>
      </c>
      <c r="G35" s="12"/>
      <c r="H35" s="13">
        <f>TRUNC(SUMIF(N31:N34, N30, H31:H34),0)</f>
        <v>0</v>
      </c>
      <c r="I35" s="12"/>
      <c r="J35" s="13">
        <f>TRUNC(SUMIF(N31:N34, N30, J31:J34),0)</f>
        <v>0</v>
      </c>
      <c r="K35" s="12"/>
      <c r="L35" s="13">
        <f>F35+H35+J35</f>
        <v>0</v>
      </c>
      <c r="M35" s="8" t="s">
        <v>52</v>
      </c>
      <c r="N35" s="5" t="s">
        <v>119</v>
      </c>
      <c r="O35" s="5" t="s">
        <v>119</v>
      </c>
      <c r="P35" s="5" t="s">
        <v>52</v>
      </c>
      <c r="Q35" s="5" t="s">
        <v>52</v>
      </c>
      <c r="R35" s="5" t="s">
        <v>52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5" t="s">
        <v>52</v>
      </c>
      <c r="AK35" s="5" t="s">
        <v>52</v>
      </c>
      <c r="AL35" s="5" t="s">
        <v>52</v>
      </c>
      <c r="AM35" s="5" t="s">
        <v>52</v>
      </c>
    </row>
    <row r="36" spans="1:39" ht="30" customHeight="1">
      <c r="A36" s="9"/>
      <c r="B36" s="9"/>
      <c r="C36" s="9"/>
      <c r="D36" s="9"/>
      <c r="E36" s="12"/>
      <c r="F36" s="13"/>
      <c r="G36" s="12"/>
      <c r="H36" s="13"/>
      <c r="I36" s="12"/>
      <c r="J36" s="13"/>
      <c r="K36" s="12"/>
      <c r="L36" s="13"/>
      <c r="M36" s="9"/>
    </row>
    <row r="37" spans="1:39" ht="30" customHeight="1">
      <c r="A37" s="34" t="s">
        <v>362</v>
      </c>
      <c r="B37" s="34"/>
      <c r="C37" s="34"/>
      <c r="D37" s="34"/>
      <c r="E37" s="35"/>
      <c r="F37" s="36"/>
      <c r="G37" s="35"/>
      <c r="H37" s="36"/>
      <c r="I37" s="35"/>
      <c r="J37" s="36"/>
      <c r="K37" s="35"/>
      <c r="L37" s="36"/>
      <c r="M37" s="34"/>
      <c r="N37" s="2" t="s">
        <v>82</v>
      </c>
    </row>
    <row r="38" spans="1:39" ht="30" customHeight="1">
      <c r="A38" s="8" t="s">
        <v>355</v>
      </c>
      <c r="B38" s="8" t="s">
        <v>364</v>
      </c>
      <c r="C38" s="8" t="s">
        <v>71</v>
      </c>
      <c r="D38" s="9">
        <v>1.1000000000000001</v>
      </c>
      <c r="E38" s="12">
        <f>단가대비표!O10</f>
        <v>0</v>
      </c>
      <c r="F38" s="13">
        <f>TRUNC(E38*D38,1)</f>
        <v>0</v>
      </c>
      <c r="G38" s="12">
        <f>단가대비표!P10</f>
        <v>0</v>
      </c>
      <c r="H38" s="13">
        <f>TRUNC(G38*D38,1)</f>
        <v>0</v>
      </c>
      <c r="I38" s="12">
        <f>단가대비표!V10</f>
        <v>0</v>
      </c>
      <c r="J38" s="13">
        <f>TRUNC(I38*D38,1)</f>
        <v>0</v>
      </c>
      <c r="K38" s="12">
        <f t="shared" ref="K38:L41" si="3">TRUNC(E38+G38+I38,1)</f>
        <v>0</v>
      </c>
      <c r="L38" s="13">
        <f t="shared" si="3"/>
        <v>0</v>
      </c>
      <c r="M38" s="8" t="s">
        <v>52</v>
      </c>
      <c r="N38" s="5" t="s">
        <v>82</v>
      </c>
      <c r="O38" s="5" t="s">
        <v>365</v>
      </c>
      <c r="P38" s="5" t="s">
        <v>61</v>
      </c>
      <c r="Q38" s="5" t="s">
        <v>61</v>
      </c>
      <c r="R38" s="5" t="s">
        <v>60</v>
      </c>
      <c r="S38" s="1"/>
      <c r="T38" s="1"/>
      <c r="U38" s="1"/>
      <c r="V38" s="1">
        <v>1</v>
      </c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5" t="s">
        <v>52</v>
      </c>
      <c r="AK38" s="5" t="s">
        <v>366</v>
      </c>
      <c r="AL38" s="5" t="s">
        <v>52</v>
      </c>
      <c r="AM38" s="5" t="s">
        <v>52</v>
      </c>
    </row>
    <row r="39" spans="1:39" ht="30" customHeight="1">
      <c r="A39" s="8" t="s">
        <v>333</v>
      </c>
      <c r="B39" s="8" t="s">
        <v>334</v>
      </c>
      <c r="C39" s="8" t="s">
        <v>289</v>
      </c>
      <c r="D39" s="9">
        <v>1</v>
      </c>
      <c r="E39" s="12">
        <f>TRUNC(SUMIF(V38:V41, RIGHTB(O39, 1), F38:F41)*U39, 2)</f>
        <v>0</v>
      </c>
      <c r="F39" s="13">
        <f>TRUNC(E39*D39,1)</f>
        <v>0</v>
      </c>
      <c r="G39" s="12">
        <v>0</v>
      </c>
      <c r="H39" s="13">
        <f>TRUNC(G39*D39,1)</f>
        <v>0</v>
      </c>
      <c r="I39" s="12">
        <v>0</v>
      </c>
      <c r="J39" s="13">
        <f>TRUNC(I39*D39,1)</f>
        <v>0</v>
      </c>
      <c r="K39" s="12">
        <f t="shared" si="3"/>
        <v>0</v>
      </c>
      <c r="L39" s="13">
        <f t="shared" si="3"/>
        <v>0</v>
      </c>
      <c r="M39" s="8" t="s">
        <v>52</v>
      </c>
      <c r="N39" s="5" t="s">
        <v>82</v>
      </c>
      <c r="O39" s="5" t="s">
        <v>335</v>
      </c>
      <c r="P39" s="5" t="s">
        <v>61</v>
      </c>
      <c r="Q39" s="5" t="s">
        <v>61</v>
      </c>
      <c r="R39" s="5" t="s">
        <v>61</v>
      </c>
      <c r="S39" s="1">
        <v>0</v>
      </c>
      <c r="T39" s="1">
        <v>0</v>
      </c>
      <c r="U39" s="1">
        <v>0.02</v>
      </c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5" t="s">
        <v>52</v>
      </c>
      <c r="AK39" s="5" t="s">
        <v>367</v>
      </c>
      <c r="AL39" s="5" t="s">
        <v>52</v>
      </c>
      <c r="AM39" s="5" t="s">
        <v>52</v>
      </c>
    </row>
    <row r="40" spans="1:39" ht="30" customHeight="1">
      <c r="A40" s="8" t="s">
        <v>314</v>
      </c>
      <c r="B40" s="8" t="s">
        <v>315</v>
      </c>
      <c r="C40" s="8" t="s">
        <v>316</v>
      </c>
      <c r="D40" s="9">
        <v>8.0000000000000002E-3</v>
      </c>
      <c r="E40" s="12">
        <f>단가대비표!O87</f>
        <v>0</v>
      </c>
      <c r="F40" s="13">
        <f>TRUNC(E40*D40,1)</f>
        <v>0</v>
      </c>
      <c r="G40" s="12">
        <f>단가대비표!P87</f>
        <v>0</v>
      </c>
      <c r="H40" s="13">
        <f>TRUNC(G40*D40,1)</f>
        <v>0</v>
      </c>
      <c r="I40" s="12">
        <f>단가대비표!V87</f>
        <v>0</v>
      </c>
      <c r="J40" s="13">
        <f>TRUNC(I40*D40,1)</f>
        <v>0</v>
      </c>
      <c r="K40" s="12">
        <f t="shared" si="3"/>
        <v>0</v>
      </c>
      <c r="L40" s="13">
        <f t="shared" si="3"/>
        <v>0</v>
      </c>
      <c r="M40" s="8" t="s">
        <v>52</v>
      </c>
      <c r="N40" s="5" t="s">
        <v>82</v>
      </c>
      <c r="O40" s="5" t="s">
        <v>317</v>
      </c>
      <c r="P40" s="5" t="s">
        <v>61</v>
      </c>
      <c r="Q40" s="5" t="s">
        <v>61</v>
      </c>
      <c r="R40" s="5" t="s">
        <v>60</v>
      </c>
      <c r="S40" s="1"/>
      <c r="T40" s="1"/>
      <c r="U40" s="1"/>
      <c r="V40" s="1"/>
      <c r="W40" s="1">
        <v>2</v>
      </c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5" t="s">
        <v>52</v>
      </c>
      <c r="AK40" s="5" t="s">
        <v>368</v>
      </c>
      <c r="AL40" s="5" t="s">
        <v>52</v>
      </c>
      <c r="AM40" s="5" t="s">
        <v>52</v>
      </c>
    </row>
    <row r="41" spans="1:39" ht="30" customHeight="1">
      <c r="A41" s="8" t="s">
        <v>340</v>
      </c>
      <c r="B41" s="8" t="s">
        <v>341</v>
      </c>
      <c r="C41" s="8" t="s">
        <v>289</v>
      </c>
      <c r="D41" s="9">
        <v>1</v>
      </c>
      <c r="E41" s="12">
        <f>TRUNC(SUMIF(W38:W41, RIGHTB(O41, 1), H38:H41)*U41, 2)</f>
        <v>0</v>
      </c>
      <c r="F41" s="13">
        <f>TRUNC(E41*D41,1)</f>
        <v>0</v>
      </c>
      <c r="G41" s="12">
        <v>0</v>
      </c>
      <c r="H41" s="13">
        <f>TRUNC(G41*D41,1)</f>
        <v>0</v>
      </c>
      <c r="I41" s="12">
        <v>0</v>
      </c>
      <c r="J41" s="13">
        <f>TRUNC(I41*D41,1)</f>
        <v>0</v>
      </c>
      <c r="K41" s="12">
        <f t="shared" si="3"/>
        <v>0</v>
      </c>
      <c r="L41" s="13">
        <f t="shared" si="3"/>
        <v>0</v>
      </c>
      <c r="M41" s="8" t="s">
        <v>52</v>
      </c>
      <c r="N41" s="5" t="s">
        <v>82</v>
      </c>
      <c r="O41" s="5" t="s">
        <v>342</v>
      </c>
      <c r="P41" s="5" t="s">
        <v>61</v>
      </c>
      <c r="Q41" s="5" t="s">
        <v>61</v>
      </c>
      <c r="R41" s="5" t="s">
        <v>61</v>
      </c>
      <c r="S41" s="1">
        <v>1</v>
      </c>
      <c r="T41" s="1">
        <v>0</v>
      </c>
      <c r="U41" s="1">
        <v>0.03</v>
      </c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5" t="s">
        <v>52</v>
      </c>
      <c r="AK41" s="5" t="s">
        <v>369</v>
      </c>
      <c r="AL41" s="5" t="s">
        <v>52</v>
      </c>
      <c r="AM41" s="5" t="s">
        <v>52</v>
      </c>
    </row>
    <row r="42" spans="1:39" ht="30" customHeight="1">
      <c r="A42" s="8" t="s">
        <v>319</v>
      </c>
      <c r="B42" s="8" t="s">
        <v>52</v>
      </c>
      <c r="C42" s="8" t="s">
        <v>52</v>
      </c>
      <c r="D42" s="9"/>
      <c r="E42" s="12"/>
      <c r="F42" s="13">
        <f>TRUNC(SUMIF(N38:N41, N37, F38:F41),0)</f>
        <v>0</v>
      </c>
      <c r="G42" s="12"/>
      <c r="H42" s="13">
        <f>TRUNC(SUMIF(N38:N41, N37, H38:H41),0)</f>
        <v>0</v>
      </c>
      <c r="I42" s="12"/>
      <c r="J42" s="13">
        <f>TRUNC(SUMIF(N38:N41, N37, J38:J41),0)</f>
        <v>0</v>
      </c>
      <c r="K42" s="12"/>
      <c r="L42" s="13">
        <f>F42+H42+J42</f>
        <v>0</v>
      </c>
      <c r="M42" s="8" t="s">
        <v>52</v>
      </c>
      <c r="N42" s="5" t="s">
        <v>119</v>
      </c>
      <c r="O42" s="5" t="s">
        <v>119</v>
      </c>
      <c r="P42" s="5" t="s">
        <v>52</v>
      </c>
      <c r="Q42" s="5" t="s">
        <v>52</v>
      </c>
      <c r="R42" s="5" t="s">
        <v>52</v>
      </c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5" t="s">
        <v>52</v>
      </c>
      <c r="AK42" s="5" t="s">
        <v>52</v>
      </c>
      <c r="AL42" s="5" t="s">
        <v>52</v>
      </c>
      <c r="AM42" s="5" t="s">
        <v>52</v>
      </c>
    </row>
    <row r="43" spans="1:39" ht="30" customHeight="1">
      <c r="A43" s="9"/>
      <c r="B43" s="9"/>
      <c r="C43" s="9"/>
      <c r="D43" s="9"/>
      <c r="E43" s="12"/>
      <c r="F43" s="13"/>
      <c r="G43" s="12"/>
      <c r="H43" s="13"/>
      <c r="I43" s="12"/>
      <c r="J43" s="13"/>
      <c r="K43" s="12"/>
      <c r="L43" s="13"/>
      <c r="M43" s="9"/>
    </row>
    <row r="44" spans="1:39" ht="30" customHeight="1">
      <c r="A44" s="34" t="s">
        <v>370</v>
      </c>
      <c r="B44" s="34"/>
      <c r="C44" s="34"/>
      <c r="D44" s="34"/>
      <c r="E44" s="35"/>
      <c r="F44" s="36"/>
      <c r="G44" s="35"/>
      <c r="H44" s="36"/>
      <c r="I44" s="35"/>
      <c r="J44" s="36"/>
      <c r="K44" s="35"/>
      <c r="L44" s="36"/>
      <c r="M44" s="34"/>
      <c r="N44" s="2" t="s">
        <v>87</v>
      </c>
    </row>
    <row r="45" spans="1:39" ht="30" customHeight="1">
      <c r="A45" s="8" t="s">
        <v>373</v>
      </c>
      <c r="B45" s="8" t="s">
        <v>374</v>
      </c>
      <c r="C45" s="8" t="s">
        <v>71</v>
      </c>
      <c r="D45" s="9">
        <v>1.1000000000000001</v>
      </c>
      <c r="E45" s="12">
        <f>단가대비표!O70</f>
        <v>0</v>
      </c>
      <c r="F45" s="13">
        <f>TRUNC(E45*D45,1)</f>
        <v>0</v>
      </c>
      <c r="G45" s="12">
        <f>단가대비표!P70</f>
        <v>0</v>
      </c>
      <c r="H45" s="13">
        <f>TRUNC(G45*D45,1)</f>
        <v>0</v>
      </c>
      <c r="I45" s="12">
        <f>단가대비표!V70</f>
        <v>0</v>
      </c>
      <c r="J45" s="13">
        <f>TRUNC(I45*D45,1)</f>
        <v>0</v>
      </c>
      <c r="K45" s="12">
        <f t="shared" ref="K45:L48" si="4">TRUNC(E45+G45+I45,1)</f>
        <v>0</v>
      </c>
      <c r="L45" s="13">
        <f t="shared" si="4"/>
        <v>0</v>
      </c>
      <c r="M45" s="8" t="s">
        <v>52</v>
      </c>
      <c r="N45" s="5" t="s">
        <v>87</v>
      </c>
      <c r="O45" s="5" t="s">
        <v>375</v>
      </c>
      <c r="P45" s="5" t="s">
        <v>61</v>
      </c>
      <c r="Q45" s="5" t="s">
        <v>61</v>
      </c>
      <c r="R45" s="5" t="s">
        <v>60</v>
      </c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5" t="s">
        <v>52</v>
      </c>
      <c r="AK45" s="5" t="s">
        <v>376</v>
      </c>
      <c r="AL45" s="5" t="s">
        <v>52</v>
      </c>
      <c r="AM45" s="5" t="s">
        <v>52</v>
      </c>
    </row>
    <row r="46" spans="1:39" ht="30" customHeight="1">
      <c r="A46" s="8" t="s">
        <v>377</v>
      </c>
      <c r="B46" s="8" t="s">
        <v>378</v>
      </c>
      <c r="C46" s="8" t="s">
        <v>289</v>
      </c>
      <c r="D46" s="9">
        <v>1</v>
      </c>
      <c r="E46" s="12">
        <f>TRUNC(SUMIF(V45:V48, RIGHTB(O46, 1), F45:F48)*U46, 2)</f>
        <v>0</v>
      </c>
      <c r="F46" s="13">
        <f>TRUNC(E46*D46,1)</f>
        <v>0</v>
      </c>
      <c r="G46" s="12">
        <v>0</v>
      </c>
      <c r="H46" s="13">
        <f>TRUNC(G46*D46,1)</f>
        <v>0</v>
      </c>
      <c r="I46" s="12">
        <v>0</v>
      </c>
      <c r="J46" s="13">
        <f>TRUNC(I46*D46,1)</f>
        <v>0</v>
      </c>
      <c r="K46" s="12">
        <f t="shared" si="4"/>
        <v>0</v>
      </c>
      <c r="L46" s="13">
        <f t="shared" si="4"/>
        <v>0</v>
      </c>
      <c r="M46" s="8" t="s">
        <v>52</v>
      </c>
      <c r="N46" s="5" t="s">
        <v>87</v>
      </c>
      <c r="O46" s="5" t="s">
        <v>335</v>
      </c>
      <c r="P46" s="5" t="s">
        <v>61</v>
      </c>
      <c r="Q46" s="5" t="s">
        <v>61</v>
      </c>
      <c r="R46" s="5" t="s">
        <v>61</v>
      </c>
      <c r="S46" s="1">
        <v>0</v>
      </c>
      <c r="T46" s="1">
        <v>0</v>
      </c>
      <c r="U46" s="1">
        <v>0.4</v>
      </c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5" t="s">
        <v>52</v>
      </c>
      <c r="AK46" s="5" t="s">
        <v>379</v>
      </c>
      <c r="AL46" s="5" t="s">
        <v>52</v>
      </c>
      <c r="AM46" s="5" t="s">
        <v>52</v>
      </c>
    </row>
    <row r="47" spans="1:39" ht="30" customHeight="1">
      <c r="A47" s="8" t="s">
        <v>314</v>
      </c>
      <c r="B47" s="8" t="s">
        <v>315</v>
      </c>
      <c r="C47" s="8" t="s">
        <v>316</v>
      </c>
      <c r="D47" s="9">
        <v>0.11700000000000001</v>
      </c>
      <c r="E47" s="12">
        <f>단가대비표!O87</f>
        <v>0</v>
      </c>
      <c r="F47" s="13">
        <f>TRUNC(E47*D47,1)</f>
        <v>0</v>
      </c>
      <c r="G47" s="12">
        <f>단가대비표!P87</f>
        <v>0</v>
      </c>
      <c r="H47" s="13">
        <f>TRUNC(G47*D47,1)</f>
        <v>0</v>
      </c>
      <c r="I47" s="12">
        <f>단가대비표!V87</f>
        <v>0</v>
      </c>
      <c r="J47" s="13">
        <f>TRUNC(I47*D47,1)</f>
        <v>0</v>
      </c>
      <c r="K47" s="12">
        <f t="shared" si="4"/>
        <v>0</v>
      </c>
      <c r="L47" s="13">
        <f t="shared" si="4"/>
        <v>0</v>
      </c>
      <c r="M47" s="8" t="s">
        <v>52</v>
      </c>
      <c r="N47" s="5" t="s">
        <v>87</v>
      </c>
      <c r="O47" s="5" t="s">
        <v>317</v>
      </c>
      <c r="P47" s="5" t="s">
        <v>61</v>
      </c>
      <c r="Q47" s="5" t="s">
        <v>61</v>
      </c>
      <c r="R47" s="5" t="s">
        <v>60</v>
      </c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5" t="s">
        <v>52</v>
      </c>
      <c r="AK47" s="5" t="s">
        <v>380</v>
      </c>
      <c r="AL47" s="5" t="s">
        <v>52</v>
      </c>
      <c r="AM47" s="5" t="s">
        <v>52</v>
      </c>
    </row>
    <row r="48" spans="1:39" ht="30" customHeight="1">
      <c r="A48" s="8" t="s">
        <v>340</v>
      </c>
      <c r="B48" s="8" t="s">
        <v>341</v>
      </c>
      <c r="C48" s="8" t="s">
        <v>289</v>
      </c>
      <c r="D48" s="9">
        <v>1</v>
      </c>
      <c r="E48" s="12">
        <f>TRUNC(SUMIF(W45:W48, RIGHTB(O48, 1), H45:H48)*U48, 2)</f>
        <v>0</v>
      </c>
      <c r="F48" s="13">
        <f>TRUNC(E48*D48,1)</f>
        <v>0</v>
      </c>
      <c r="G48" s="12">
        <v>0</v>
      </c>
      <c r="H48" s="13">
        <f>TRUNC(G48*D48,1)</f>
        <v>0</v>
      </c>
      <c r="I48" s="12">
        <v>0</v>
      </c>
      <c r="J48" s="13">
        <f>TRUNC(I48*D48,1)</f>
        <v>0</v>
      </c>
      <c r="K48" s="12">
        <f t="shared" si="4"/>
        <v>0</v>
      </c>
      <c r="L48" s="13">
        <f t="shared" si="4"/>
        <v>0</v>
      </c>
      <c r="M48" s="8" t="s">
        <v>52</v>
      </c>
      <c r="N48" s="5" t="s">
        <v>87</v>
      </c>
      <c r="O48" s="5" t="s">
        <v>342</v>
      </c>
      <c r="P48" s="5" t="s">
        <v>61</v>
      </c>
      <c r="Q48" s="5" t="s">
        <v>61</v>
      </c>
      <c r="R48" s="5" t="s">
        <v>61</v>
      </c>
      <c r="S48" s="1">
        <v>1</v>
      </c>
      <c r="T48" s="1">
        <v>0</v>
      </c>
      <c r="U48" s="1">
        <v>0.03</v>
      </c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5" t="s">
        <v>52</v>
      </c>
      <c r="AK48" s="5" t="s">
        <v>381</v>
      </c>
      <c r="AL48" s="5" t="s">
        <v>52</v>
      </c>
      <c r="AM48" s="5" t="s">
        <v>52</v>
      </c>
    </row>
    <row r="49" spans="1:39" ht="30" customHeight="1">
      <c r="A49" s="8" t="s">
        <v>319</v>
      </c>
      <c r="B49" s="8" t="s">
        <v>52</v>
      </c>
      <c r="C49" s="8" t="s">
        <v>52</v>
      </c>
      <c r="D49" s="9"/>
      <c r="E49" s="12"/>
      <c r="F49" s="13">
        <f>TRUNC(SUMIF(N45:N48, N44, F45:F48),0)</f>
        <v>0</v>
      </c>
      <c r="G49" s="12"/>
      <c r="H49" s="13">
        <f>TRUNC(SUMIF(N45:N48, N44, H45:H48),0)</f>
        <v>0</v>
      </c>
      <c r="I49" s="12"/>
      <c r="J49" s="13">
        <f>TRUNC(SUMIF(N45:N48, N44, J45:J48),0)</f>
        <v>0</v>
      </c>
      <c r="K49" s="12"/>
      <c r="L49" s="13">
        <f>F49+H49+J49</f>
        <v>0</v>
      </c>
      <c r="M49" s="8" t="s">
        <v>52</v>
      </c>
      <c r="N49" s="5" t="s">
        <v>119</v>
      </c>
      <c r="O49" s="5" t="s">
        <v>119</v>
      </c>
      <c r="P49" s="5" t="s">
        <v>52</v>
      </c>
      <c r="Q49" s="5" t="s">
        <v>52</v>
      </c>
      <c r="R49" s="5" t="s">
        <v>52</v>
      </c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5" t="s">
        <v>52</v>
      </c>
      <c r="AK49" s="5" t="s">
        <v>52</v>
      </c>
      <c r="AL49" s="5" t="s">
        <v>52</v>
      </c>
      <c r="AM49" s="5" t="s">
        <v>52</v>
      </c>
    </row>
    <row r="50" spans="1:39" ht="30" customHeight="1">
      <c r="A50" s="9"/>
      <c r="B50" s="9"/>
      <c r="C50" s="9"/>
      <c r="D50" s="9"/>
      <c r="E50" s="12"/>
      <c r="F50" s="13"/>
      <c r="G50" s="12"/>
      <c r="H50" s="13"/>
      <c r="I50" s="12"/>
      <c r="J50" s="13"/>
      <c r="K50" s="12"/>
      <c r="L50" s="13"/>
      <c r="M50" s="9"/>
    </row>
    <row r="51" spans="1:39" ht="30" customHeight="1">
      <c r="A51" s="34" t="s">
        <v>382</v>
      </c>
      <c r="B51" s="34"/>
      <c r="C51" s="34"/>
      <c r="D51" s="34"/>
      <c r="E51" s="35"/>
      <c r="F51" s="36"/>
      <c r="G51" s="35"/>
      <c r="H51" s="36"/>
      <c r="I51" s="35"/>
      <c r="J51" s="36"/>
      <c r="K51" s="35"/>
      <c r="L51" s="36"/>
      <c r="M51" s="34"/>
      <c r="N51" s="2" t="s">
        <v>91</v>
      </c>
    </row>
    <row r="52" spans="1:39" ht="30" customHeight="1">
      <c r="A52" s="8" t="s">
        <v>385</v>
      </c>
      <c r="B52" s="8" t="s">
        <v>386</v>
      </c>
      <c r="C52" s="8" t="s">
        <v>71</v>
      </c>
      <c r="D52" s="9">
        <v>1.03</v>
      </c>
      <c r="E52" s="12">
        <f>단가대비표!O71</f>
        <v>0</v>
      </c>
      <c r="F52" s="13">
        <f t="shared" ref="F52:F57" si="5">TRUNC(E52*D52,1)</f>
        <v>0</v>
      </c>
      <c r="G52" s="12">
        <f>단가대비표!P71</f>
        <v>0</v>
      </c>
      <c r="H52" s="13">
        <f t="shared" ref="H52:H57" si="6">TRUNC(G52*D52,1)</f>
        <v>0</v>
      </c>
      <c r="I52" s="12">
        <f>단가대비표!V71</f>
        <v>0</v>
      </c>
      <c r="J52" s="13">
        <f t="shared" ref="J52:J57" si="7">TRUNC(I52*D52,1)</f>
        <v>0</v>
      </c>
      <c r="K52" s="12">
        <f t="shared" ref="K52:L57" si="8">TRUNC(E52+G52+I52,1)</f>
        <v>0</v>
      </c>
      <c r="L52" s="13">
        <f t="shared" si="8"/>
        <v>0</v>
      </c>
      <c r="M52" s="8" t="s">
        <v>52</v>
      </c>
      <c r="N52" s="5" t="s">
        <v>91</v>
      </c>
      <c r="O52" s="5" t="s">
        <v>387</v>
      </c>
      <c r="P52" s="5" t="s">
        <v>61</v>
      </c>
      <c r="Q52" s="5" t="s">
        <v>61</v>
      </c>
      <c r="R52" s="5" t="s">
        <v>60</v>
      </c>
      <c r="S52" s="1"/>
      <c r="T52" s="1"/>
      <c r="U52" s="1"/>
      <c r="V52" s="1">
        <v>1</v>
      </c>
      <c r="W52" s="1">
        <v>2</v>
      </c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5" t="s">
        <v>52</v>
      </c>
      <c r="AK52" s="5" t="s">
        <v>388</v>
      </c>
      <c r="AL52" s="5" t="s">
        <v>52</v>
      </c>
      <c r="AM52" s="5" t="s">
        <v>52</v>
      </c>
    </row>
    <row r="53" spans="1:39" ht="30" customHeight="1">
      <c r="A53" s="8" t="s">
        <v>377</v>
      </c>
      <c r="B53" s="8" t="s">
        <v>389</v>
      </c>
      <c r="C53" s="8" t="s">
        <v>289</v>
      </c>
      <c r="D53" s="9">
        <v>1</v>
      </c>
      <c r="E53" s="12">
        <f>TRUNC(SUMIF(V52:V57, RIGHTB(O53, 1), F52:F57)*U53, 2)</f>
        <v>0</v>
      </c>
      <c r="F53" s="13">
        <f t="shared" si="5"/>
        <v>0</v>
      </c>
      <c r="G53" s="12">
        <v>0</v>
      </c>
      <c r="H53" s="13">
        <f t="shared" si="6"/>
        <v>0</v>
      </c>
      <c r="I53" s="12">
        <v>0</v>
      </c>
      <c r="J53" s="13">
        <f t="shared" si="7"/>
        <v>0</v>
      </c>
      <c r="K53" s="12">
        <f t="shared" si="8"/>
        <v>0</v>
      </c>
      <c r="L53" s="13">
        <f t="shared" si="8"/>
        <v>0</v>
      </c>
      <c r="M53" s="8" t="s">
        <v>52</v>
      </c>
      <c r="N53" s="5" t="s">
        <v>91</v>
      </c>
      <c r="O53" s="5" t="s">
        <v>335</v>
      </c>
      <c r="P53" s="5" t="s">
        <v>61</v>
      </c>
      <c r="Q53" s="5" t="s">
        <v>61</v>
      </c>
      <c r="R53" s="5" t="s">
        <v>61</v>
      </c>
      <c r="S53" s="1">
        <v>0</v>
      </c>
      <c r="T53" s="1">
        <v>0</v>
      </c>
      <c r="U53" s="1">
        <v>0.15</v>
      </c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5" t="s">
        <v>52</v>
      </c>
      <c r="AK53" s="5" t="s">
        <v>390</v>
      </c>
      <c r="AL53" s="5" t="s">
        <v>52</v>
      </c>
      <c r="AM53" s="5" t="s">
        <v>52</v>
      </c>
    </row>
    <row r="54" spans="1:39" ht="30" customHeight="1">
      <c r="A54" s="8" t="s">
        <v>333</v>
      </c>
      <c r="B54" s="8" t="s">
        <v>334</v>
      </c>
      <c r="C54" s="8" t="s">
        <v>289</v>
      </c>
      <c r="D54" s="9">
        <v>1</v>
      </c>
      <c r="E54" s="12">
        <f>TRUNC(SUMIF(W52:W57, RIGHTB(O54, 1), F52:F57)*U54, 2)</f>
        <v>0</v>
      </c>
      <c r="F54" s="13">
        <f t="shared" si="5"/>
        <v>0</v>
      </c>
      <c r="G54" s="12">
        <v>0</v>
      </c>
      <c r="H54" s="13">
        <f t="shared" si="6"/>
        <v>0</v>
      </c>
      <c r="I54" s="12">
        <v>0</v>
      </c>
      <c r="J54" s="13">
        <f t="shared" si="7"/>
        <v>0</v>
      </c>
      <c r="K54" s="12">
        <f t="shared" si="8"/>
        <v>0</v>
      </c>
      <c r="L54" s="13">
        <f t="shared" si="8"/>
        <v>0</v>
      </c>
      <c r="M54" s="8" t="s">
        <v>52</v>
      </c>
      <c r="N54" s="5" t="s">
        <v>91</v>
      </c>
      <c r="O54" s="5" t="s">
        <v>342</v>
      </c>
      <c r="P54" s="5" t="s">
        <v>61</v>
      </c>
      <c r="Q54" s="5" t="s">
        <v>61</v>
      </c>
      <c r="R54" s="5" t="s">
        <v>61</v>
      </c>
      <c r="S54" s="1">
        <v>0</v>
      </c>
      <c r="T54" s="1">
        <v>0</v>
      </c>
      <c r="U54" s="1">
        <v>0.02</v>
      </c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5" t="s">
        <v>52</v>
      </c>
      <c r="AK54" s="5" t="s">
        <v>391</v>
      </c>
      <c r="AL54" s="5" t="s">
        <v>52</v>
      </c>
      <c r="AM54" s="5" t="s">
        <v>52</v>
      </c>
    </row>
    <row r="55" spans="1:39" ht="30" customHeight="1">
      <c r="A55" s="8" t="s">
        <v>392</v>
      </c>
      <c r="B55" s="8" t="s">
        <v>315</v>
      </c>
      <c r="C55" s="8" t="s">
        <v>316</v>
      </c>
      <c r="D55" s="9">
        <v>1.4999999999999999E-2</v>
      </c>
      <c r="E55" s="12">
        <f>단가대비표!O90</f>
        <v>0</v>
      </c>
      <c r="F55" s="13">
        <f t="shared" si="5"/>
        <v>0</v>
      </c>
      <c r="G55" s="12">
        <f>단가대비표!P90</f>
        <v>0</v>
      </c>
      <c r="H55" s="13">
        <f t="shared" si="6"/>
        <v>0</v>
      </c>
      <c r="I55" s="12">
        <f>단가대비표!V90</f>
        <v>0</v>
      </c>
      <c r="J55" s="13">
        <f t="shared" si="7"/>
        <v>0</v>
      </c>
      <c r="K55" s="12">
        <f t="shared" si="8"/>
        <v>0</v>
      </c>
      <c r="L55" s="13">
        <f t="shared" si="8"/>
        <v>0</v>
      </c>
      <c r="M55" s="8" t="s">
        <v>52</v>
      </c>
      <c r="N55" s="5" t="s">
        <v>91</v>
      </c>
      <c r="O55" s="5" t="s">
        <v>393</v>
      </c>
      <c r="P55" s="5" t="s">
        <v>61</v>
      </c>
      <c r="Q55" s="5" t="s">
        <v>61</v>
      </c>
      <c r="R55" s="5" t="s">
        <v>60</v>
      </c>
      <c r="S55" s="1"/>
      <c r="T55" s="1"/>
      <c r="U55" s="1"/>
      <c r="V55" s="1"/>
      <c r="W55" s="1"/>
      <c r="X55" s="1">
        <v>3</v>
      </c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5" t="s">
        <v>52</v>
      </c>
      <c r="AK55" s="5" t="s">
        <v>394</v>
      </c>
      <c r="AL55" s="5" t="s">
        <v>52</v>
      </c>
      <c r="AM55" s="5" t="s">
        <v>52</v>
      </c>
    </row>
    <row r="56" spans="1:39" ht="30" customHeight="1">
      <c r="A56" s="8" t="s">
        <v>395</v>
      </c>
      <c r="B56" s="8" t="s">
        <v>315</v>
      </c>
      <c r="C56" s="8" t="s">
        <v>316</v>
      </c>
      <c r="D56" s="9">
        <v>0.05</v>
      </c>
      <c r="E56" s="12">
        <f>단가대비표!O83</f>
        <v>0</v>
      </c>
      <c r="F56" s="13">
        <f t="shared" si="5"/>
        <v>0</v>
      </c>
      <c r="G56" s="12">
        <f>단가대비표!P83</f>
        <v>0</v>
      </c>
      <c r="H56" s="13">
        <f t="shared" si="6"/>
        <v>0</v>
      </c>
      <c r="I56" s="12">
        <f>단가대비표!V83</f>
        <v>0</v>
      </c>
      <c r="J56" s="13">
        <f t="shared" si="7"/>
        <v>0</v>
      </c>
      <c r="K56" s="12">
        <f t="shared" si="8"/>
        <v>0</v>
      </c>
      <c r="L56" s="13">
        <f t="shared" si="8"/>
        <v>0</v>
      </c>
      <c r="M56" s="8" t="s">
        <v>52</v>
      </c>
      <c r="N56" s="5" t="s">
        <v>91</v>
      </c>
      <c r="O56" s="5" t="s">
        <v>396</v>
      </c>
      <c r="P56" s="5" t="s">
        <v>61</v>
      </c>
      <c r="Q56" s="5" t="s">
        <v>61</v>
      </c>
      <c r="R56" s="5" t="s">
        <v>60</v>
      </c>
      <c r="S56" s="1"/>
      <c r="T56" s="1"/>
      <c r="U56" s="1"/>
      <c r="V56" s="1"/>
      <c r="W56" s="1"/>
      <c r="X56" s="1">
        <v>3</v>
      </c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5" t="s">
        <v>52</v>
      </c>
      <c r="AK56" s="5" t="s">
        <v>397</v>
      </c>
      <c r="AL56" s="5" t="s">
        <v>52</v>
      </c>
      <c r="AM56" s="5" t="s">
        <v>52</v>
      </c>
    </row>
    <row r="57" spans="1:39" ht="30" customHeight="1">
      <c r="A57" s="8" t="s">
        <v>340</v>
      </c>
      <c r="B57" s="8" t="s">
        <v>341</v>
      </c>
      <c r="C57" s="8" t="s">
        <v>289</v>
      </c>
      <c r="D57" s="9">
        <v>1</v>
      </c>
      <c r="E57" s="12">
        <f>TRUNC(SUMIF(X52:X57, RIGHTB(O57, 1), H52:H57)*U57, 2)</f>
        <v>0</v>
      </c>
      <c r="F57" s="13">
        <f t="shared" si="5"/>
        <v>0</v>
      </c>
      <c r="G57" s="12">
        <v>0</v>
      </c>
      <c r="H57" s="13">
        <f t="shared" si="6"/>
        <v>0</v>
      </c>
      <c r="I57" s="12">
        <v>0</v>
      </c>
      <c r="J57" s="13">
        <f t="shared" si="7"/>
        <v>0</v>
      </c>
      <c r="K57" s="12">
        <f t="shared" si="8"/>
        <v>0</v>
      </c>
      <c r="L57" s="13">
        <f t="shared" si="8"/>
        <v>0</v>
      </c>
      <c r="M57" s="8" t="s">
        <v>52</v>
      </c>
      <c r="N57" s="5" t="s">
        <v>91</v>
      </c>
      <c r="O57" s="5" t="s">
        <v>398</v>
      </c>
      <c r="P57" s="5" t="s">
        <v>61</v>
      </c>
      <c r="Q57" s="5" t="s">
        <v>61</v>
      </c>
      <c r="R57" s="5" t="s">
        <v>61</v>
      </c>
      <c r="S57" s="1">
        <v>1</v>
      </c>
      <c r="T57" s="1">
        <v>0</v>
      </c>
      <c r="U57" s="1">
        <v>0.03</v>
      </c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5" t="s">
        <v>52</v>
      </c>
      <c r="AK57" s="5" t="s">
        <v>399</v>
      </c>
      <c r="AL57" s="5" t="s">
        <v>52</v>
      </c>
      <c r="AM57" s="5" t="s">
        <v>52</v>
      </c>
    </row>
    <row r="58" spans="1:39" ht="30" customHeight="1">
      <c r="A58" s="8" t="s">
        <v>319</v>
      </c>
      <c r="B58" s="8" t="s">
        <v>52</v>
      </c>
      <c r="C58" s="8" t="s">
        <v>52</v>
      </c>
      <c r="D58" s="9"/>
      <c r="E58" s="12"/>
      <c r="F58" s="13">
        <f>TRUNC(SUMIF(N52:N57, N51, F52:F57),0)</f>
        <v>0</v>
      </c>
      <c r="G58" s="12"/>
      <c r="H58" s="13">
        <f>TRUNC(SUMIF(N52:N57, N51, H52:H57),0)</f>
        <v>0</v>
      </c>
      <c r="I58" s="12"/>
      <c r="J58" s="13">
        <f>TRUNC(SUMIF(N52:N57, N51, J52:J57),0)</f>
        <v>0</v>
      </c>
      <c r="K58" s="12"/>
      <c r="L58" s="13">
        <f>F58+H58+J58</f>
        <v>0</v>
      </c>
      <c r="M58" s="8" t="s">
        <v>52</v>
      </c>
      <c r="N58" s="5" t="s">
        <v>119</v>
      </c>
      <c r="O58" s="5" t="s">
        <v>119</v>
      </c>
      <c r="P58" s="5" t="s">
        <v>52</v>
      </c>
      <c r="Q58" s="5" t="s">
        <v>52</v>
      </c>
      <c r="R58" s="5" t="s">
        <v>52</v>
      </c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5" t="s">
        <v>52</v>
      </c>
      <c r="AK58" s="5" t="s">
        <v>52</v>
      </c>
      <c r="AL58" s="5" t="s">
        <v>52</v>
      </c>
      <c r="AM58" s="5" t="s">
        <v>52</v>
      </c>
    </row>
    <row r="59" spans="1:39" ht="30" customHeight="1">
      <c r="A59" s="9"/>
      <c r="B59" s="9"/>
      <c r="C59" s="9"/>
      <c r="D59" s="9"/>
      <c r="E59" s="12"/>
      <c r="F59" s="13"/>
      <c r="G59" s="12"/>
      <c r="H59" s="13"/>
      <c r="I59" s="12"/>
      <c r="J59" s="13"/>
      <c r="K59" s="12"/>
      <c r="L59" s="13"/>
      <c r="M59" s="9"/>
    </row>
    <row r="60" spans="1:39" ht="30" customHeight="1">
      <c r="A60" s="34" t="s">
        <v>400</v>
      </c>
      <c r="B60" s="34"/>
      <c r="C60" s="34"/>
      <c r="D60" s="34"/>
      <c r="E60" s="35"/>
      <c r="F60" s="36"/>
      <c r="G60" s="35"/>
      <c r="H60" s="36"/>
      <c r="I60" s="35"/>
      <c r="J60" s="36"/>
      <c r="K60" s="35"/>
      <c r="L60" s="36"/>
      <c r="M60" s="34"/>
      <c r="N60" s="2" t="s">
        <v>95</v>
      </c>
    </row>
    <row r="61" spans="1:39" ht="30" customHeight="1">
      <c r="A61" s="8" t="s">
        <v>403</v>
      </c>
      <c r="B61" s="8" t="s">
        <v>404</v>
      </c>
      <c r="C61" s="8" t="s">
        <v>71</v>
      </c>
      <c r="D61" s="9">
        <v>1.05</v>
      </c>
      <c r="E61" s="12">
        <f>단가대비표!O64</f>
        <v>0</v>
      </c>
      <c r="F61" s="13">
        <f>TRUNC(E61*D61,1)</f>
        <v>0</v>
      </c>
      <c r="G61" s="12">
        <f>단가대비표!P64</f>
        <v>0</v>
      </c>
      <c r="H61" s="13">
        <f>TRUNC(G61*D61,1)</f>
        <v>0</v>
      </c>
      <c r="I61" s="12">
        <f>단가대비표!V64</f>
        <v>0</v>
      </c>
      <c r="J61" s="13">
        <f>TRUNC(I61*D61,1)</f>
        <v>0</v>
      </c>
      <c r="K61" s="12">
        <f t="shared" ref="K61:L63" si="9">TRUNC(E61+G61+I61,1)</f>
        <v>0</v>
      </c>
      <c r="L61" s="13">
        <f t="shared" si="9"/>
        <v>0</v>
      </c>
      <c r="M61" s="8" t="s">
        <v>52</v>
      </c>
      <c r="N61" s="5" t="s">
        <v>95</v>
      </c>
      <c r="O61" s="5" t="s">
        <v>405</v>
      </c>
      <c r="P61" s="5" t="s">
        <v>61</v>
      </c>
      <c r="Q61" s="5" t="s">
        <v>61</v>
      </c>
      <c r="R61" s="5" t="s">
        <v>60</v>
      </c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5" t="s">
        <v>52</v>
      </c>
      <c r="AK61" s="5" t="s">
        <v>406</v>
      </c>
      <c r="AL61" s="5" t="s">
        <v>52</v>
      </c>
      <c r="AM61" s="5" t="s">
        <v>52</v>
      </c>
    </row>
    <row r="62" spans="1:39" ht="30" customHeight="1">
      <c r="A62" s="8" t="s">
        <v>314</v>
      </c>
      <c r="B62" s="8" t="s">
        <v>315</v>
      </c>
      <c r="C62" s="8" t="s">
        <v>316</v>
      </c>
      <c r="D62" s="9">
        <v>0.20699999999999999</v>
      </c>
      <c r="E62" s="12">
        <f>단가대비표!O87</f>
        <v>0</v>
      </c>
      <c r="F62" s="13">
        <f>TRUNC(E62*D62,1)</f>
        <v>0</v>
      </c>
      <c r="G62" s="12">
        <f>단가대비표!P87</f>
        <v>0</v>
      </c>
      <c r="H62" s="13">
        <f>TRUNC(G62*D62,1)</f>
        <v>0</v>
      </c>
      <c r="I62" s="12">
        <f>단가대비표!V87</f>
        <v>0</v>
      </c>
      <c r="J62" s="13">
        <f>TRUNC(I62*D62,1)</f>
        <v>0</v>
      </c>
      <c r="K62" s="12">
        <f t="shared" si="9"/>
        <v>0</v>
      </c>
      <c r="L62" s="13">
        <f t="shared" si="9"/>
        <v>0</v>
      </c>
      <c r="M62" s="8" t="s">
        <v>52</v>
      </c>
      <c r="N62" s="5" t="s">
        <v>95</v>
      </c>
      <c r="O62" s="5" t="s">
        <v>317</v>
      </c>
      <c r="P62" s="5" t="s">
        <v>61</v>
      </c>
      <c r="Q62" s="5" t="s">
        <v>61</v>
      </c>
      <c r="R62" s="5" t="s">
        <v>60</v>
      </c>
      <c r="S62" s="1"/>
      <c r="T62" s="1"/>
      <c r="U62" s="1"/>
      <c r="V62" s="1">
        <v>1</v>
      </c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5" t="s">
        <v>52</v>
      </c>
      <c r="AK62" s="5" t="s">
        <v>407</v>
      </c>
      <c r="AL62" s="5" t="s">
        <v>52</v>
      </c>
      <c r="AM62" s="5" t="s">
        <v>52</v>
      </c>
    </row>
    <row r="63" spans="1:39" ht="30" customHeight="1">
      <c r="A63" s="8" t="s">
        <v>340</v>
      </c>
      <c r="B63" s="8" t="s">
        <v>341</v>
      </c>
      <c r="C63" s="8" t="s">
        <v>289</v>
      </c>
      <c r="D63" s="9">
        <v>1</v>
      </c>
      <c r="E63" s="12">
        <f>TRUNC(SUMIF(V61:V63, RIGHTB(O63, 1), H61:H63)*U63, 2)</f>
        <v>0</v>
      </c>
      <c r="F63" s="13">
        <f>TRUNC(E63*D63,1)</f>
        <v>0</v>
      </c>
      <c r="G63" s="12">
        <v>0</v>
      </c>
      <c r="H63" s="13">
        <f>TRUNC(G63*D63,1)</f>
        <v>0</v>
      </c>
      <c r="I63" s="12">
        <v>0</v>
      </c>
      <c r="J63" s="13">
        <f>TRUNC(I63*D63,1)</f>
        <v>0</v>
      </c>
      <c r="K63" s="12">
        <f t="shared" si="9"/>
        <v>0</v>
      </c>
      <c r="L63" s="13">
        <f t="shared" si="9"/>
        <v>0</v>
      </c>
      <c r="M63" s="8" t="s">
        <v>52</v>
      </c>
      <c r="N63" s="5" t="s">
        <v>95</v>
      </c>
      <c r="O63" s="5" t="s">
        <v>335</v>
      </c>
      <c r="P63" s="5" t="s">
        <v>61</v>
      </c>
      <c r="Q63" s="5" t="s">
        <v>61</v>
      </c>
      <c r="R63" s="5" t="s">
        <v>61</v>
      </c>
      <c r="S63" s="1">
        <v>1</v>
      </c>
      <c r="T63" s="1">
        <v>0</v>
      </c>
      <c r="U63" s="1">
        <v>0.03</v>
      </c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5" t="s">
        <v>52</v>
      </c>
      <c r="AK63" s="5" t="s">
        <v>408</v>
      </c>
      <c r="AL63" s="5" t="s">
        <v>52</v>
      </c>
      <c r="AM63" s="5" t="s">
        <v>52</v>
      </c>
    </row>
    <row r="64" spans="1:39" ht="30" customHeight="1">
      <c r="A64" s="8" t="s">
        <v>319</v>
      </c>
      <c r="B64" s="8" t="s">
        <v>52</v>
      </c>
      <c r="C64" s="8" t="s">
        <v>52</v>
      </c>
      <c r="D64" s="9"/>
      <c r="E64" s="12"/>
      <c r="F64" s="13">
        <f>TRUNC(SUMIF(N61:N63, N60, F61:F63),0)</f>
        <v>0</v>
      </c>
      <c r="G64" s="12"/>
      <c r="H64" s="13">
        <f>TRUNC(SUMIF(N61:N63, N60, H61:H63),0)</f>
        <v>0</v>
      </c>
      <c r="I64" s="12"/>
      <c r="J64" s="13">
        <f>TRUNC(SUMIF(N61:N63, N60, J61:J63),0)</f>
        <v>0</v>
      </c>
      <c r="K64" s="12"/>
      <c r="L64" s="13">
        <f>F64+H64+J64</f>
        <v>0</v>
      </c>
      <c r="M64" s="8" t="s">
        <v>52</v>
      </c>
      <c r="N64" s="5" t="s">
        <v>119</v>
      </c>
      <c r="O64" s="5" t="s">
        <v>119</v>
      </c>
      <c r="P64" s="5" t="s">
        <v>52</v>
      </c>
      <c r="Q64" s="5" t="s">
        <v>52</v>
      </c>
      <c r="R64" s="5" t="s">
        <v>52</v>
      </c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5" t="s">
        <v>52</v>
      </c>
      <c r="AK64" s="5" t="s">
        <v>52</v>
      </c>
      <c r="AL64" s="5" t="s">
        <v>52</v>
      </c>
      <c r="AM64" s="5" t="s">
        <v>52</v>
      </c>
    </row>
    <row r="65" spans="1:39" ht="30" customHeight="1">
      <c r="A65" s="9"/>
      <c r="B65" s="9"/>
      <c r="C65" s="9"/>
      <c r="D65" s="9"/>
      <c r="E65" s="12"/>
      <c r="F65" s="13"/>
      <c r="G65" s="12"/>
      <c r="H65" s="13"/>
      <c r="I65" s="12"/>
      <c r="J65" s="13"/>
      <c r="K65" s="12"/>
      <c r="L65" s="13"/>
      <c r="M65" s="9"/>
    </row>
    <row r="66" spans="1:39" ht="30" customHeight="1">
      <c r="A66" s="34" t="s">
        <v>409</v>
      </c>
      <c r="B66" s="34"/>
      <c r="C66" s="34"/>
      <c r="D66" s="34"/>
      <c r="E66" s="35"/>
      <c r="F66" s="36"/>
      <c r="G66" s="35"/>
      <c r="H66" s="36"/>
      <c r="I66" s="35"/>
      <c r="J66" s="36"/>
      <c r="K66" s="35"/>
      <c r="L66" s="36"/>
      <c r="M66" s="34"/>
      <c r="N66" s="2" t="s">
        <v>100</v>
      </c>
    </row>
    <row r="67" spans="1:39" ht="30" customHeight="1">
      <c r="A67" s="8" t="s">
        <v>411</v>
      </c>
      <c r="B67" s="8" t="s">
        <v>412</v>
      </c>
      <c r="C67" s="8" t="s">
        <v>71</v>
      </c>
      <c r="D67" s="9">
        <v>0.5</v>
      </c>
      <c r="E67" s="12">
        <f>단가대비표!O65</f>
        <v>0</v>
      </c>
      <c r="F67" s="13">
        <f t="shared" ref="F67:F73" si="10">TRUNC(E67*D67,1)</f>
        <v>0</v>
      </c>
      <c r="G67" s="12">
        <f>단가대비표!P65</f>
        <v>0</v>
      </c>
      <c r="H67" s="13">
        <f t="shared" ref="H67:H73" si="11">TRUNC(G67*D67,1)</f>
        <v>0</v>
      </c>
      <c r="I67" s="12">
        <f>단가대비표!V65</f>
        <v>0</v>
      </c>
      <c r="J67" s="13">
        <f t="shared" ref="J67:J73" si="12">TRUNC(I67*D67,1)</f>
        <v>0</v>
      </c>
      <c r="K67" s="12">
        <f t="shared" ref="K67:L73" si="13">TRUNC(E67+G67+I67,1)</f>
        <v>0</v>
      </c>
      <c r="L67" s="13">
        <f t="shared" si="13"/>
        <v>0</v>
      </c>
      <c r="M67" s="8" t="s">
        <v>52</v>
      </c>
      <c r="N67" s="5" t="s">
        <v>100</v>
      </c>
      <c r="O67" s="5" t="s">
        <v>413</v>
      </c>
      <c r="P67" s="5" t="s">
        <v>61</v>
      </c>
      <c r="Q67" s="5" t="s">
        <v>61</v>
      </c>
      <c r="R67" s="5" t="s">
        <v>60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5" t="s">
        <v>52</v>
      </c>
      <c r="AK67" s="5" t="s">
        <v>414</v>
      </c>
      <c r="AL67" s="5" t="s">
        <v>52</v>
      </c>
      <c r="AM67" s="5" t="s">
        <v>52</v>
      </c>
    </row>
    <row r="68" spans="1:39" ht="30" customHeight="1">
      <c r="A68" s="8" t="s">
        <v>415</v>
      </c>
      <c r="B68" s="8" t="s">
        <v>416</v>
      </c>
      <c r="C68" s="8" t="s">
        <v>166</v>
      </c>
      <c r="D68" s="9">
        <v>2</v>
      </c>
      <c r="E68" s="12">
        <f>단가대비표!O24</f>
        <v>0</v>
      </c>
      <c r="F68" s="13">
        <f t="shared" si="10"/>
        <v>0</v>
      </c>
      <c r="G68" s="12">
        <f>단가대비표!P24</f>
        <v>0</v>
      </c>
      <c r="H68" s="13">
        <f t="shared" si="11"/>
        <v>0</v>
      </c>
      <c r="I68" s="12">
        <f>단가대비표!V24</f>
        <v>0</v>
      </c>
      <c r="J68" s="13">
        <f t="shared" si="12"/>
        <v>0</v>
      </c>
      <c r="K68" s="12">
        <f t="shared" si="13"/>
        <v>0</v>
      </c>
      <c r="L68" s="13">
        <f t="shared" si="13"/>
        <v>0</v>
      </c>
      <c r="M68" s="8" t="s">
        <v>52</v>
      </c>
      <c r="N68" s="5" t="s">
        <v>100</v>
      </c>
      <c r="O68" s="5" t="s">
        <v>417</v>
      </c>
      <c r="P68" s="5" t="s">
        <v>61</v>
      </c>
      <c r="Q68" s="5" t="s">
        <v>61</v>
      </c>
      <c r="R68" s="5" t="s">
        <v>60</v>
      </c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5" t="s">
        <v>52</v>
      </c>
      <c r="AK68" s="5" t="s">
        <v>418</v>
      </c>
      <c r="AL68" s="5" t="s">
        <v>52</v>
      </c>
      <c r="AM68" s="5" t="s">
        <v>52</v>
      </c>
    </row>
    <row r="69" spans="1:39" ht="30" customHeight="1">
      <c r="A69" s="8" t="s">
        <v>419</v>
      </c>
      <c r="B69" s="8" t="s">
        <v>420</v>
      </c>
      <c r="C69" s="8" t="s">
        <v>166</v>
      </c>
      <c r="D69" s="9">
        <v>4</v>
      </c>
      <c r="E69" s="12">
        <f>단가대비표!O21</f>
        <v>0</v>
      </c>
      <c r="F69" s="13">
        <f t="shared" si="10"/>
        <v>0</v>
      </c>
      <c r="G69" s="12">
        <f>단가대비표!P21</f>
        <v>0</v>
      </c>
      <c r="H69" s="13">
        <f t="shared" si="11"/>
        <v>0</v>
      </c>
      <c r="I69" s="12">
        <f>단가대비표!V21</f>
        <v>0</v>
      </c>
      <c r="J69" s="13">
        <f t="shared" si="12"/>
        <v>0</v>
      </c>
      <c r="K69" s="12">
        <f t="shared" si="13"/>
        <v>0</v>
      </c>
      <c r="L69" s="13">
        <f t="shared" si="13"/>
        <v>0</v>
      </c>
      <c r="M69" s="8" t="s">
        <v>52</v>
      </c>
      <c r="N69" s="5" t="s">
        <v>100</v>
      </c>
      <c r="O69" s="5" t="s">
        <v>421</v>
      </c>
      <c r="P69" s="5" t="s">
        <v>61</v>
      </c>
      <c r="Q69" s="5" t="s">
        <v>61</v>
      </c>
      <c r="R69" s="5" t="s">
        <v>60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5" t="s">
        <v>52</v>
      </c>
      <c r="AK69" s="5" t="s">
        <v>422</v>
      </c>
      <c r="AL69" s="5" t="s">
        <v>52</v>
      </c>
      <c r="AM69" s="5" t="s">
        <v>52</v>
      </c>
    </row>
    <row r="70" spans="1:39" ht="30" customHeight="1">
      <c r="A70" s="8" t="s">
        <v>423</v>
      </c>
      <c r="B70" s="8" t="s">
        <v>424</v>
      </c>
      <c r="C70" s="8" t="s">
        <v>425</v>
      </c>
      <c r="D70" s="9">
        <v>2</v>
      </c>
      <c r="E70" s="12">
        <f>단가대비표!O23</f>
        <v>0</v>
      </c>
      <c r="F70" s="13">
        <f t="shared" si="10"/>
        <v>0</v>
      </c>
      <c r="G70" s="12">
        <f>단가대비표!P23</f>
        <v>0</v>
      </c>
      <c r="H70" s="13">
        <f t="shared" si="11"/>
        <v>0</v>
      </c>
      <c r="I70" s="12">
        <f>단가대비표!V23</f>
        <v>0</v>
      </c>
      <c r="J70" s="13">
        <f t="shared" si="12"/>
        <v>0</v>
      </c>
      <c r="K70" s="12">
        <f t="shared" si="13"/>
        <v>0</v>
      </c>
      <c r="L70" s="13">
        <f t="shared" si="13"/>
        <v>0</v>
      </c>
      <c r="M70" s="8" t="s">
        <v>52</v>
      </c>
      <c r="N70" s="5" t="s">
        <v>100</v>
      </c>
      <c r="O70" s="5" t="s">
        <v>426</v>
      </c>
      <c r="P70" s="5" t="s">
        <v>61</v>
      </c>
      <c r="Q70" s="5" t="s">
        <v>61</v>
      </c>
      <c r="R70" s="5" t="s">
        <v>60</v>
      </c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5" t="s">
        <v>52</v>
      </c>
      <c r="AK70" s="5" t="s">
        <v>427</v>
      </c>
      <c r="AL70" s="5" t="s">
        <v>52</v>
      </c>
      <c r="AM70" s="5" t="s">
        <v>52</v>
      </c>
    </row>
    <row r="71" spans="1:39" ht="30" customHeight="1">
      <c r="A71" s="8" t="s">
        <v>428</v>
      </c>
      <c r="B71" s="8" t="s">
        <v>429</v>
      </c>
      <c r="C71" s="8" t="s">
        <v>430</v>
      </c>
      <c r="D71" s="9">
        <v>2</v>
      </c>
      <c r="E71" s="12">
        <f>단가대비표!O22</f>
        <v>0</v>
      </c>
      <c r="F71" s="13">
        <f t="shared" si="10"/>
        <v>0</v>
      </c>
      <c r="G71" s="12">
        <f>단가대비표!P22</f>
        <v>0</v>
      </c>
      <c r="H71" s="13">
        <f t="shared" si="11"/>
        <v>0</v>
      </c>
      <c r="I71" s="12">
        <f>단가대비표!V22</f>
        <v>0</v>
      </c>
      <c r="J71" s="13">
        <f t="shared" si="12"/>
        <v>0</v>
      </c>
      <c r="K71" s="12">
        <f t="shared" si="13"/>
        <v>0</v>
      </c>
      <c r="L71" s="13">
        <f t="shared" si="13"/>
        <v>0</v>
      </c>
      <c r="M71" s="8" t="s">
        <v>52</v>
      </c>
      <c r="N71" s="5" t="s">
        <v>100</v>
      </c>
      <c r="O71" s="5" t="s">
        <v>431</v>
      </c>
      <c r="P71" s="5" t="s">
        <v>61</v>
      </c>
      <c r="Q71" s="5" t="s">
        <v>61</v>
      </c>
      <c r="R71" s="5" t="s">
        <v>60</v>
      </c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5" t="s">
        <v>52</v>
      </c>
      <c r="AK71" s="5" t="s">
        <v>432</v>
      </c>
      <c r="AL71" s="5" t="s">
        <v>52</v>
      </c>
      <c r="AM71" s="5" t="s">
        <v>52</v>
      </c>
    </row>
    <row r="72" spans="1:39" ht="30" customHeight="1">
      <c r="A72" s="8" t="s">
        <v>314</v>
      </c>
      <c r="B72" s="8" t="s">
        <v>315</v>
      </c>
      <c r="C72" s="8" t="s">
        <v>316</v>
      </c>
      <c r="D72" s="9">
        <v>0.14399999999999999</v>
      </c>
      <c r="E72" s="12">
        <f>단가대비표!O87</f>
        <v>0</v>
      </c>
      <c r="F72" s="13">
        <f t="shared" si="10"/>
        <v>0</v>
      </c>
      <c r="G72" s="12">
        <f>단가대비표!P87</f>
        <v>0</v>
      </c>
      <c r="H72" s="13">
        <f t="shared" si="11"/>
        <v>0</v>
      </c>
      <c r="I72" s="12">
        <f>단가대비표!V87</f>
        <v>0</v>
      </c>
      <c r="J72" s="13">
        <f t="shared" si="12"/>
        <v>0</v>
      </c>
      <c r="K72" s="12">
        <f t="shared" si="13"/>
        <v>0</v>
      </c>
      <c r="L72" s="13">
        <f t="shared" si="13"/>
        <v>0</v>
      </c>
      <c r="M72" s="8" t="s">
        <v>52</v>
      </c>
      <c r="N72" s="5" t="s">
        <v>100</v>
      </c>
      <c r="O72" s="5" t="s">
        <v>317</v>
      </c>
      <c r="P72" s="5" t="s">
        <v>61</v>
      </c>
      <c r="Q72" s="5" t="s">
        <v>61</v>
      </c>
      <c r="R72" s="5" t="s">
        <v>60</v>
      </c>
      <c r="S72" s="1"/>
      <c r="T72" s="1"/>
      <c r="U72" s="1"/>
      <c r="V72" s="1">
        <v>1</v>
      </c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5" t="s">
        <v>52</v>
      </c>
      <c r="AK72" s="5" t="s">
        <v>433</v>
      </c>
      <c r="AL72" s="5" t="s">
        <v>52</v>
      </c>
      <c r="AM72" s="5" t="s">
        <v>52</v>
      </c>
    </row>
    <row r="73" spans="1:39" ht="30" customHeight="1">
      <c r="A73" s="8" t="s">
        <v>340</v>
      </c>
      <c r="B73" s="8" t="s">
        <v>341</v>
      </c>
      <c r="C73" s="8" t="s">
        <v>289</v>
      </c>
      <c r="D73" s="9">
        <v>1</v>
      </c>
      <c r="E73" s="12">
        <f>TRUNC(SUMIF(V67:V73, RIGHTB(O73, 1), H67:H73)*U73, 2)</f>
        <v>0</v>
      </c>
      <c r="F73" s="13">
        <f t="shared" si="10"/>
        <v>0</v>
      </c>
      <c r="G73" s="12">
        <v>0</v>
      </c>
      <c r="H73" s="13">
        <f t="shared" si="11"/>
        <v>0</v>
      </c>
      <c r="I73" s="12">
        <v>0</v>
      </c>
      <c r="J73" s="13">
        <f t="shared" si="12"/>
        <v>0</v>
      </c>
      <c r="K73" s="12">
        <f t="shared" si="13"/>
        <v>0</v>
      </c>
      <c r="L73" s="13">
        <f t="shared" si="13"/>
        <v>0</v>
      </c>
      <c r="M73" s="8" t="s">
        <v>52</v>
      </c>
      <c r="N73" s="5" t="s">
        <v>100</v>
      </c>
      <c r="O73" s="5" t="s">
        <v>335</v>
      </c>
      <c r="P73" s="5" t="s">
        <v>61</v>
      </c>
      <c r="Q73" s="5" t="s">
        <v>61</v>
      </c>
      <c r="R73" s="5" t="s">
        <v>61</v>
      </c>
      <c r="S73" s="1">
        <v>1</v>
      </c>
      <c r="T73" s="1">
        <v>0</v>
      </c>
      <c r="U73" s="1">
        <v>0.03</v>
      </c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5" t="s">
        <v>52</v>
      </c>
      <c r="AK73" s="5" t="s">
        <v>434</v>
      </c>
      <c r="AL73" s="5" t="s">
        <v>52</v>
      </c>
      <c r="AM73" s="5" t="s">
        <v>52</v>
      </c>
    </row>
    <row r="74" spans="1:39" ht="30" customHeight="1">
      <c r="A74" s="8" t="s">
        <v>319</v>
      </c>
      <c r="B74" s="8" t="s">
        <v>52</v>
      </c>
      <c r="C74" s="8" t="s">
        <v>52</v>
      </c>
      <c r="D74" s="9"/>
      <c r="E74" s="12"/>
      <c r="F74" s="13">
        <f>TRUNC(SUMIF(N67:N73, N66, F67:F73),0)</f>
        <v>0</v>
      </c>
      <c r="G74" s="12"/>
      <c r="H74" s="13">
        <f>TRUNC(SUMIF(N67:N73, N66, H67:H73),0)</f>
        <v>0</v>
      </c>
      <c r="I74" s="12"/>
      <c r="J74" s="13">
        <f>TRUNC(SUMIF(N67:N73, N66, J67:J73),0)</f>
        <v>0</v>
      </c>
      <c r="K74" s="12"/>
      <c r="L74" s="13">
        <f>F74+H74+J74</f>
        <v>0</v>
      </c>
      <c r="M74" s="8" t="s">
        <v>52</v>
      </c>
      <c r="N74" s="5" t="s">
        <v>119</v>
      </c>
      <c r="O74" s="5" t="s">
        <v>119</v>
      </c>
      <c r="P74" s="5" t="s">
        <v>52</v>
      </c>
      <c r="Q74" s="5" t="s">
        <v>52</v>
      </c>
      <c r="R74" s="5" t="s">
        <v>52</v>
      </c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5" t="s">
        <v>52</v>
      </c>
      <c r="AK74" s="5" t="s">
        <v>52</v>
      </c>
      <c r="AL74" s="5" t="s">
        <v>52</v>
      </c>
      <c r="AM74" s="5" t="s">
        <v>52</v>
      </c>
    </row>
    <row r="75" spans="1:39" ht="30" customHeight="1">
      <c r="A75" s="9"/>
      <c r="B75" s="9"/>
      <c r="C75" s="9"/>
      <c r="D75" s="9"/>
      <c r="E75" s="12"/>
      <c r="F75" s="13"/>
      <c r="G75" s="12"/>
      <c r="H75" s="13"/>
      <c r="I75" s="12"/>
      <c r="J75" s="13"/>
      <c r="K75" s="12"/>
      <c r="L75" s="13"/>
      <c r="M75" s="9"/>
    </row>
    <row r="76" spans="1:39" ht="30" customHeight="1">
      <c r="A76" s="34" t="s">
        <v>435</v>
      </c>
      <c r="B76" s="34"/>
      <c r="C76" s="34"/>
      <c r="D76" s="34"/>
      <c r="E76" s="35"/>
      <c r="F76" s="36"/>
      <c r="G76" s="35"/>
      <c r="H76" s="36"/>
      <c r="I76" s="35"/>
      <c r="J76" s="36"/>
      <c r="K76" s="35"/>
      <c r="L76" s="36"/>
      <c r="M76" s="34"/>
      <c r="N76" s="2" t="s">
        <v>104</v>
      </c>
    </row>
    <row r="77" spans="1:39" ht="30" customHeight="1">
      <c r="A77" s="8" t="s">
        <v>437</v>
      </c>
      <c r="B77" s="8" t="s">
        <v>438</v>
      </c>
      <c r="C77" s="8" t="s">
        <v>86</v>
      </c>
      <c r="D77" s="9">
        <v>1</v>
      </c>
      <c r="E77" s="12">
        <f>일위대가목록!E51</f>
        <v>0</v>
      </c>
      <c r="F77" s="13">
        <f>TRUNC(E77*D77,1)</f>
        <v>0</v>
      </c>
      <c r="G77" s="12">
        <f>일위대가목록!F51</f>
        <v>0</v>
      </c>
      <c r="H77" s="13">
        <f>TRUNC(G77*D77,1)</f>
        <v>0</v>
      </c>
      <c r="I77" s="12">
        <f>일위대가목록!G51</f>
        <v>0</v>
      </c>
      <c r="J77" s="13">
        <f>TRUNC(I77*D77,1)</f>
        <v>0</v>
      </c>
      <c r="K77" s="12">
        <f t="shared" ref="K77:L79" si="14">TRUNC(E77+G77+I77,1)</f>
        <v>0</v>
      </c>
      <c r="L77" s="13">
        <f t="shared" si="14"/>
        <v>0</v>
      </c>
      <c r="M77" s="8" t="s">
        <v>52</v>
      </c>
      <c r="N77" s="5" t="s">
        <v>104</v>
      </c>
      <c r="O77" s="5" t="s">
        <v>439</v>
      </c>
      <c r="P77" s="5" t="s">
        <v>60</v>
      </c>
      <c r="Q77" s="5" t="s">
        <v>61</v>
      </c>
      <c r="R77" s="5" t="s">
        <v>61</v>
      </c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5" t="s">
        <v>52</v>
      </c>
      <c r="AK77" s="5" t="s">
        <v>440</v>
      </c>
      <c r="AL77" s="5" t="s">
        <v>52</v>
      </c>
      <c r="AM77" s="5" t="s">
        <v>52</v>
      </c>
    </row>
    <row r="78" spans="1:39" ht="30" customHeight="1">
      <c r="A78" s="8" t="s">
        <v>441</v>
      </c>
      <c r="B78" s="8" t="s">
        <v>442</v>
      </c>
      <c r="C78" s="8" t="s">
        <v>443</v>
      </c>
      <c r="D78" s="9">
        <v>0.33</v>
      </c>
      <c r="E78" s="12">
        <f>중기단가목록!E4</f>
        <v>0</v>
      </c>
      <c r="F78" s="13">
        <f>TRUNC(E78*D78,1)</f>
        <v>0</v>
      </c>
      <c r="G78" s="12">
        <f>중기단가목록!F4</f>
        <v>0</v>
      </c>
      <c r="H78" s="13">
        <f>TRUNC(G78*D78,1)</f>
        <v>0</v>
      </c>
      <c r="I78" s="12">
        <f>중기단가목록!G4</f>
        <v>0</v>
      </c>
      <c r="J78" s="13">
        <f>TRUNC(I78*D78,1)</f>
        <v>0</v>
      </c>
      <c r="K78" s="12">
        <f t="shared" si="14"/>
        <v>0</v>
      </c>
      <c r="L78" s="13">
        <f t="shared" si="14"/>
        <v>0</v>
      </c>
      <c r="M78" s="8" t="s">
        <v>52</v>
      </c>
      <c r="N78" s="5" t="s">
        <v>104</v>
      </c>
      <c r="O78" s="5" t="s">
        <v>444</v>
      </c>
      <c r="P78" s="5" t="s">
        <v>61</v>
      </c>
      <c r="Q78" s="5" t="s">
        <v>60</v>
      </c>
      <c r="R78" s="5" t="s">
        <v>61</v>
      </c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5" t="s">
        <v>52</v>
      </c>
      <c r="AK78" s="5" t="s">
        <v>445</v>
      </c>
      <c r="AL78" s="5" t="s">
        <v>52</v>
      </c>
      <c r="AM78" s="5" t="s">
        <v>52</v>
      </c>
    </row>
    <row r="79" spans="1:39" ht="30" customHeight="1">
      <c r="A79" s="8" t="s">
        <v>446</v>
      </c>
      <c r="B79" s="8" t="s">
        <v>447</v>
      </c>
      <c r="C79" s="8" t="s">
        <v>443</v>
      </c>
      <c r="D79" s="9">
        <v>0.33</v>
      </c>
      <c r="E79" s="12">
        <f>중기단가목록!E5</f>
        <v>0</v>
      </c>
      <c r="F79" s="13">
        <f>TRUNC(E79*D79,1)</f>
        <v>0</v>
      </c>
      <c r="G79" s="12">
        <f>중기단가목록!F5</f>
        <v>0</v>
      </c>
      <c r="H79" s="13">
        <f>TRUNC(G79*D79,1)</f>
        <v>0</v>
      </c>
      <c r="I79" s="12">
        <f>중기단가목록!G5</f>
        <v>0</v>
      </c>
      <c r="J79" s="13">
        <f>TRUNC(I79*D79,1)</f>
        <v>0</v>
      </c>
      <c r="K79" s="12">
        <f t="shared" si="14"/>
        <v>0</v>
      </c>
      <c r="L79" s="13">
        <f t="shared" si="14"/>
        <v>0</v>
      </c>
      <c r="M79" s="8" t="s">
        <v>52</v>
      </c>
      <c r="N79" s="5" t="s">
        <v>104</v>
      </c>
      <c r="O79" s="5" t="s">
        <v>448</v>
      </c>
      <c r="P79" s="5" t="s">
        <v>61</v>
      </c>
      <c r="Q79" s="5" t="s">
        <v>60</v>
      </c>
      <c r="R79" s="5" t="s">
        <v>61</v>
      </c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5" t="s">
        <v>52</v>
      </c>
      <c r="AK79" s="5" t="s">
        <v>449</v>
      </c>
      <c r="AL79" s="5" t="s">
        <v>52</v>
      </c>
      <c r="AM79" s="5" t="s">
        <v>52</v>
      </c>
    </row>
    <row r="80" spans="1:39" ht="30" customHeight="1">
      <c r="A80" s="8" t="s">
        <v>319</v>
      </c>
      <c r="B80" s="8" t="s">
        <v>52</v>
      </c>
      <c r="C80" s="8" t="s">
        <v>52</v>
      </c>
      <c r="D80" s="9"/>
      <c r="E80" s="12"/>
      <c r="F80" s="13">
        <f>TRUNC(SUMIF(N77:N79, N76, F77:F79),0)</f>
        <v>0</v>
      </c>
      <c r="G80" s="12"/>
      <c r="H80" s="13">
        <f>TRUNC(SUMIF(N77:N79, N76, H77:H79),0)</f>
        <v>0</v>
      </c>
      <c r="I80" s="12"/>
      <c r="J80" s="13">
        <f>TRUNC(SUMIF(N77:N79, N76, J77:J79),0)</f>
        <v>0</v>
      </c>
      <c r="K80" s="12"/>
      <c r="L80" s="13">
        <f>F80+H80+J80</f>
        <v>0</v>
      </c>
      <c r="M80" s="8" t="s">
        <v>52</v>
      </c>
      <c r="N80" s="5" t="s">
        <v>119</v>
      </c>
      <c r="O80" s="5" t="s">
        <v>119</v>
      </c>
      <c r="P80" s="5" t="s">
        <v>52</v>
      </c>
      <c r="Q80" s="5" t="s">
        <v>52</v>
      </c>
      <c r="R80" s="5" t="s">
        <v>52</v>
      </c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5" t="s">
        <v>52</v>
      </c>
      <c r="AK80" s="5" t="s">
        <v>52</v>
      </c>
      <c r="AL80" s="5" t="s">
        <v>52</v>
      </c>
      <c r="AM80" s="5" t="s">
        <v>52</v>
      </c>
    </row>
    <row r="81" spans="1:39" ht="30" customHeight="1">
      <c r="A81" s="9"/>
      <c r="B81" s="9"/>
      <c r="C81" s="9"/>
      <c r="D81" s="9"/>
      <c r="E81" s="12"/>
      <c r="F81" s="13"/>
      <c r="G81" s="12"/>
      <c r="H81" s="13"/>
      <c r="I81" s="12"/>
      <c r="J81" s="13"/>
      <c r="K81" s="12"/>
      <c r="L81" s="13"/>
      <c r="M81" s="9"/>
    </row>
    <row r="82" spans="1:39" ht="30" customHeight="1">
      <c r="A82" s="34" t="s">
        <v>450</v>
      </c>
      <c r="B82" s="34"/>
      <c r="C82" s="34"/>
      <c r="D82" s="34"/>
      <c r="E82" s="35"/>
      <c r="F82" s="36"/>
      <c r="G82" s="35"/>
      <c r="H82" s="36"/>
      <c r="I82" s="35"/>
      <c r="J82" s="36"/>
      <c r="K82" s="35"/>
      <c r="L82" s="36"/>
      <c r="M82" s="34"/>
      <c r="N82" s="2" t="s">
        <v>108</v>
      </c>
    </row>
    <row r="83" spans="1:39" ht="30" customHeight="1">
      <c r="A83" s="8" t="s">
        <v>106</v>
      </c>
      <c r="B83" s="8" t="s">
        <v>453</v>
      </c>
      <c r="C83" s="8" t="s">
        <v>166</v>
      </c>
      <c r="D83" s="9">
        <v>1</v>
      </c>
      <c r="E83" s="12">
        <f>단가대비표!O82</f>
        <v>0</v>
      </c>
      <c r="F83" s="13">
        <f>TRUNC(E83*D83,1)</f>
        <v>0</v>
      </c>
      <c r="G83" s="12">
        <f>단가대비표!P82</f>
        <v>0</v>
      </c>
      <c r="H83" s="13">
        <f>TRUNC(G83*D83,1)</f>
        <v>0</v>
      </c>
      <c r="I83" s="12">
        <f>단가대비표!V82</f>
        <v>0</v>
      </c>
      <c r="J83" s="13">
        <f>TRUNC(I83*D83,1)</f>
        <v>0</v>
      </c>
      <c r="K83" s="12">
        <f>TRUNC(E83+G83+I83,1)</f>
        <v>0</v>
      </c>
      <c r="L83" s="13">
        <f>TRUNC(F83+H83+J83,1)</f>
        <v>0</v>
      </c>
      <c r="M83" s="8" t="s">
        <v>52</v>
      </c>
      <c r="N83" s="5" t="s">
        <v>108</v>
      </c>
      <c r="O83" s="5" t="s">
        <v>454</v>
      </c>
      <c r="P83" s="5" t="s">
        <v>61</v>
      </c>
      <c r="Q83" s="5" t="s">
        <v>61</v>
      </c>
      <c r="R83" s="5" t="s">
        <v>60</v>
      </c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5" t="s">
        <v>52</v>
      </c>
      <c r="AK83" s="5" t="s">
        <v>455</v>
      </c>
      <c r="AL83" s="5" t="s">
        <v>52</v>
      </c>
      <c r="AM83" s="5" t="s">
        <v>52</v>
      </c>
    </row>
    <row r="84" spans="1:39" ht="30" customHeight="1">
      <c r="A84" s="8" t="s">
        <v>314</v>
      </c>
      <c r="B84" s="8" t="s">
        <v>315</v>
      </c>
      <c r="C84" s="8" t="s">
        <v>316</v>
      </c>
      <c r="D84" s="9">
        <v>3.5999999999999997E-2</v>
      </c>
      <c r="E84" s="12">
        <f>단가대비표!O87</f>
        <v>0</v>
      </c>
      <c r="F84" s="13">
        <f>TRUNC(E84*D84,1)</f>
        <v>0</v>
      </c>
      <c r="G84" s="12">
        <f>단가대비표!P87</f>
        <v>0</v>
      </c>
      <c r="H84" s="13">
        <f>TRUNC(G84*D84,1)</f>
        <v>0</v>
      </c>
      <c r="I84" s="12">
        <f>단가대비표!V87</f>
        <v>0</v>
      </c>
      <c r="J84" s="13">
        <f>TRUNC(I84*D84,1)</f>
        <v>0</v>
      </c>
      <c r="K84" s="12">
        <f>TRUNC(E84+G84+I84,1)</f>
        <v>0</v>
      </c>
      <c r="L84" s="13">
        <f>TRUNC(F84+H84+J84,1)</f>
        <v>0</v>
      </c>
      <c r="M84" s="8" t="s">
        <v>52</v>
      </c>
      <c r="N84" s="5" t="s">
        <v>108</v>
      </c>
      <c r="O84" s="5" t="s">
        <v>317</v>
      </c>
      <c r="P84" s="5" t="s">
        <v>61</v>
      </c>
      <c r="Q84" s="5" t="s">
        <v>61</v>
      </c>
      <c r="R84" s="5" t="s">
        <v>60</v>
      </c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5" t="s">
        <v>52</v>
      </c>
      <c r="AK84" s="5" t="s">
        <v>456</v>
      </c>
      <c r="AL84" s="5" t="s">
        <v>52</v>
      </c>
      <c r="AM84" s="5" t="s">
        <v>52</v>
      </c>
    </row>
    <row r="85" spans="1:39" ht="30" customHeight="1">
      <c r="A85" s="8" t="s">
        <v>319</v>
      </c>
      <c r="B85" s="8" t="s">
        <v>52</v>
      </c>
      <c r="C85" s="8" t="s">
        <v>52</v>
      </c>
      <c r="D85" s="9"/>
      <c r="E85" s="12"/>
      <c r="F85" s="13">
        <f>TRUNC(SUMIF(N83:N84, N82, F83:F84),0)</f>
        <v>0</v>
      </c>
      <c r="G85" s="12"/>
      <c r="H85" s="13">
        <f>TRUNC(SUMIF(N83:N84, N82, H83:H84),0)</f>
        <v>0</v>
      </c>
      <c r="I85" s="12"/>
      <c r="J85" s="13">
        <f>TRUNC(SUMIF(N83:N84, N82, J83:J84),0)</f>
        <v>0</v>
      </c>
      <c r="K85" s="12"/>
      <c r="L85" s="13">
        <f>F85+H85+J85</f>
        <v>0</v>
      </c>
      <c r="M85" s="8" t="s">
        <v>52</v>
      </c>
      <c r="N85" s="5" t="s">
        <v>119</v>
      </c>
      <c r="O85" s="5" t="s">
        <v>119</v>
      </c>
      <c r="P85" s="5" t="s">
        <v>52</v>
      </c>
      <c r="Q85" s="5" t="s">
        <v>52</v>
      </c>
      <c r="R85" s="5" t="s">
        <v>52</v>
      </c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5" t="s">
        <v>52</v>
      </c>
      <c r="AK85" s="5" t="s">
        <v>52</v>
      </c>
      <c r="AL85" s="5" t="s">
        <v>52</v>
      </c>
      <c r="AM85" s="5" t="s">
        <v>52</v>
      </c>
    </row>
    <row r="86" spans="1:39" ht="30" customHeight="1">
      <c r="A86" s="9"/>
      <c r="B86" s="9"/>
      <c r="C86" s="9"/>
      <c r="D86" s="9"/>
      <c r="E86" s="12"/>
      <c r="F86" s="13"/>
      <c r="G86" s="12"/>
      <c r="H86" s="13"/>
      <c r="I86" s="12"/>
      <c r="J86" s="13"/>
      <c r="K86" s="12"/>
      <c r="L86" s="13"/>
      <c r="M86" s="9"/>
    </row>
    <row r="87" spans="1:39" ht="30" customHeight="1">
      <c r="A87" s="34" t="s">
        <v>457</v>
      </c>
      <c r="B87" s="34"/>
      <c r="C87" s="34"/>
      <c r="D87" s="34"/>
      <c r="E87" s="35"/>
      <c r="F87" s="36"/>
      <c r="G87" s="35"/>
      <c r="H87" s="36"/>
      <c r="I87" s="35"/>
      <c r="J87" s="36"/>
      <c r="K87" s="35"/>
      <c r="L87" s="36"/>
      <c r="M87" s="34"/>
      <c r="N87" s="2" t="s">
        <v>112</v>
      </c>
    </row>
    <row r="88" spans="1:39" ht="30" customHeight="1">
      <c r="A88" s="8" t="s">
        <v>460</v>
      </c>
      <c r="B88" s="8" t="s">
        <v>315</v>
      </c>
      <c r="C88" s="8" t="s">
        <v>316</v>
      </c>
      <c r="D88" s="9">
        <v>0.36</v>
      </c>
      <c r="E88" s="12">
        <f>단가대비표!O84</f>
        <v>0</v>
      </c>
      <c r="F88" s="13">
        <f>TRUNC(E88*D88,1)</f>
        <v>0</v>
      </c>
      <c r="G88" s="12">
        <f>단가대비표!P84</f>
        <v>0</v>
      </c>
      <c r="H88" s="13">
        <f>TRUNC(G88*D88,1)</f>
        <v>0</v>
      </c>
      <c r="I88" s="12">
        <f>단가대비표!V84</f>
        <v>0</v>
      </c>
      <c r="J88" s="13">
        <f>TRUNC(I88*D88,1)</f>
        <v>0</v>
      </c>
      <c r="K88" s="12">
        <f>TRUNC(E88+G88+I88,1)</f>
        <v>0</v>
      </c>
      <c r="L88" s="13">
        <f>TRUNC(F88+H88+J88,1)</f>
        <v>0</v>
      </c>
      <c r="M88" s="8" t="s">
        <v>52</v>
      </c>
      <c r="N88" s="5" t="s">
        <v>112</v>
      </c>
      <c r="O88" s="5" t="s">
        <v>461</v>
      </c>
      <c r="P88" s="5" t="s">
        <v>61</v>
      </c>
      <c r="Q88" s="5" t="s">
        <v>61</v>
      </c>
      <c r="R88" s="5" t="s">
        <v>60</v>
      </c>
      <c r="S88" s="1"/>
      <c r="T88" s="1"/>
      <c r="U88" s="1"/>
      <c r="V88" s="1">
        <v>1</v>
      </c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5" t="s">
        <v>52</v>
      </c>
      <c r="AK88" s="5" t="s">
        <v>462</v>
      </c>
      <c r="AL88" s="5" t="s">
        <v>52</v>
      </c>
      <c r="AM88" s="5" t="s">
        <v>52</v>
      </c>
    </row>
    <row r="89" spans="1:39" ht="30" customHeight="1">
      <c r="A89" s="8" t="s">
        <v>340</v>
      </c>
      <c r="B89" s="8" t="s">
        <v>341</v>
      </c>
      <c r="C89" s="8" t="s">
        <v>289</v>
      </c>
      <c r="D89" s="9">
        <v>1</v>
      </c>
      <c r="E89" s="12">
        <f>TRUNC(SUMIF(V88:V89, RIGHTB(O89, 1), H88:H89)*U89, 2)</f>
        <v>0</v>
      </c>
      <c r="F89" s="13">
        <f>TRUNC(E89*D89,1)</f>
        <v>0</v>
      </c>
      <c r="G89" s="12">
        <v>0</v>
      </c>
      <c r="H89" s="13">
        <f>TRUNC(G89*D89,1)</f>
        <v>0</v>
      </c>
      <c r="I89" s="12">
        <v>0</v>
      </c>
      <c r="J89" s="13">
        <f>TRUNC(I89*D89,1)</f>
        <v>0</v>
      </c>
      <c r="K89" s="12">
        <f>TRUNC(E89+G89+I89,1)</f>
        <v>0</v>
      </c>
      <c r="L89" s="13">
        <f>TRUNC(F89+H89+J89,1)</f>
        <v>0</v>
      </c>
      <c r="M89" s="8" t="s">
        <v>52</v>
      </c>
      <c r="N89" s="5" t="s">
        <v>112</v>
      </c>
      <c r="O89" s="5" t="s">
        <v>335</v>
      </c>
      <c r="P89" s="5" t="s">
        <v>61</v>
      </c>
      <c r="Q89" s="5" t="s">
        <v>61</v>
      </c>
      <c r="R89" s="5" t="s">
        <v>61</v>
      </c>
      <c r="S89" s="1">
        <v>1</v>
      </c>
      <c r="T89" s="1">
        <v>0</v>
      </c>
      <c r="U89" s="1">
        <v>0.03</v>
      </c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5" t="s">
        <v>52</v>
      </c>
      <c r="AK89" s="5" t="s">
        <v>463</v>
      </c>
      <c r="AL89" s="5" t="s">
        <v>52</v>
      </c>
      <c r="AM89" s="5" t="s">
        <v>52</v>
      </c>
    </row>
    <row r="90" spans="1:39" ht="30" customHeight="1">
      <c r="A90" s="8" t="s">
        <v>319</v>
      </c>
      <c r="B90" s="8" t="s">
        <v>52</v>
      </c>
      <c r="C90" s="8" t="s">
        <v>52</v>
      </c>
      <c r="D90" s="9"/>
      <c r="E90" s="12"/>
      <c r="F90" s="13">
        <f>TRUNC(SUMIF(N88:N89, N87, F88:F89),0)</f>
        <v>0</v>
      </c>
      <c r="G90" s="12"/>
      <c r="H90" s="13">
        <f>TRUNC(SUMIF(N88:N89, N87, H88:H89),0)</f>
        <v>0</v>
      </c>
      <c r="I90" s="12"/>
      <c r="J90" s="13">
        <f>TRUNC(SUMIF(N88:N89, N87, J88:J89),0)</f>
        <v>0</v>
      </c>
      <c r="K90" s="12"/>
      <c r="L90" s="13">
        <f>F90+H90+J90</f>
        <v>0</v>
      </c>
      <c r="M90" s="8" t="s">
        <v>52</v>
      </c>
      <c r="N90" s="5" t="s">
        <v>119</v>
      </c>
      <c r="O90" s="5" t="s">
        <v>119</v>
      </c>
      <c r="P90" s="5" t="s">
        <v>52</v>
      </c>
      <c r="Q90" s="5" t="s">
        <v>52</v>
      </c>
      <c r="R90" s="5" t="s">
        <v>52</v>
      </c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5" t="s">
        <v>52</v>
      </c>
      <c r="AK90" s="5" t="s">
        <v>52</v>
      </c>
      <c r="AL90" s="5" t="s">
        <v>52</v>
      </c>
      <c r="AM90" s="5" t="s">
        <v>52</v>
      </c>
    </row>
    <row r="91" spans="1:39" ht="30" customHeight="1">
      <c r="A91" s="9"/>
      <c r="B91" s="9"/>
      <c r="C91" s="9"/>
      <c r="D91" s="9"/>
      <c r="E91" s="12"/>
      <c r="F91" s="13"/>
      <c r="G91" s="12"/>
      <c r="H91" s="13"/>
      <c r="I91" s="12"/>
      <c r="J91" s="13"/>
      <c r="K91" s="12"/>
      <c r="L91" s="13"/>
      <c r="M91" s="9"/>
    </row>
    <row r="92" spans="1:39" ht="30" customHeight="1">
      <c r="A92" s="34" t="s">
        <v>464</v>
      </c>
      <c r="B92" s="34"/>
      <c r="C92" s="34"/>
      <c r="D92" s="34"/>
      <c r="E92" s="35"/>
      <c r="F92" s="36"/>
      <c r="G92" s="35"/>
      <c r="H92" s="36"/>
      <c r="I92" s="35"/>
      <c r="J92" s="36"/>
      <c r="K92" s="35"/>
      <c r="L92" s="36"/>
      <c r="M92" s="34"/>
      <c r="N92" s="2" t="s">
        <v>116</v>
      </c>
    </row>
    <row r="93" spans="1:39" ht="30" customHeight="1">
      <c r="A93" s="8" t="s">
        <v>466</v>
      </c>
      <c r="B93" s="8" t="s">
        <v>467</v>
      </c>
      <c r="C93" s="8" t="s">
        <v>166</v>
      </c>
      <c r="D93" s="9">
        <v>1</v>
      </c>
      <c r="E93" s="12">
        <f>단가대비표!O74</f>
        <v>0</v>
      </c>
      <c r="F93" s="13">
        <f t="shared" ref="F93:F102" si="15">TRUNC(E93*D93,1)</f>
        <v>0</v>
      </c>
      <c r="G93" s="12">
        <f>단가대비표!P74</f>
        <v>0</v>
      </c>
      <c r="H93" s="13">
        <f t="shared" ref="H93:H102" si="16">TRUNC(G93*D93,1)</f>
        <v>0</v>
      </c>
      <c r="I93" s="12">
        <f>단가대비표!V74</f>
        <v>0</v>
      </c>
      <c r="J93" s="13">
        <f t="shared" ref="J93:J102" si="17">TRUNC(I93*D93,1)</f>
        <v>0</v>
      </c>
      <c r="K93" s="12">
        <f t="shared" ref="K93:K102" si="18">TRUNC(E93+G93+I93,1)</f>
        <v>0</v>
      </c>
      <c r="L93" s="13">
        <f t="shared" ref="L93:L102" si="19">TRUNC(F93+H93+J93,1)</f>
        <v>0</v>
      </c>
      <c r="M93" s="8" t="s">
        <v>52</v>
      </c>
      <c r="N93" s="5" t="s">
        <v>116</v>
      </c>
      <c r="O93" s="5" t="s">
        <v>468</v>
      </c>
      <c r="P93" s="5" t="s">
        <v>61</v>
      </c>
      <c r="Q93" s="5" t="s">
        <v>61</v>
      </c>
      <c r="R93" s="5" t="s">
        <v>60</v>
      </c>
      <c r="S93" s="1"/>
      <c r="T93" s="1"/>
      <c r="U93" s="1"/>
      <c r="V93" s="1">
        <v>1</v>
      </c>
      <c r="W93" s="1">
        <v>2</v>
      </c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5" t="s">
        <v>52</v>
      </c>
      <c r="AK93" s="5" t="s">
        <v>469</v>
      </c>
      <c r="AL93" s="5" t="s">
        <v>52</v>
      </c>
      <c r="AM93" s="5" t="s">
        <v>52</v>
      </c>
    </row>
    <row r="94" spans="1:39" ht="30" customHeight="1">
      <c r="A94" s="8" t="s">
        <v>466</v>
      </c>
      <c r="B94" s="8" t="s">
        <v>470</v>
      </c>
      <c r="C94" s="8" t="s">
        <v>166</v>
      </c>
      <c r="D94" s="9">
        <v>1</v>
      </c>
      <c r="E94" s="12">
        <f>단가대비표!O75</f>
        <v>0</v>
      </c>
      <c r="F94" s="13">
        <f t="shared" si="15"/>
        <v>0</v>
      </c>
      <c r="G94" s="12">
        <f>단가대비표!P75</f>
        <v>0</v>
      </c>
      <c r="H94" s="13">
        <f t="shared" si="16"/>
        <v>0</v>
      </c>
      <c r="I94" s="12">
        <f>단가대비표!V75</f>
        <v>0</v>
      </c>
      <c r="J94" s="13">
        <f t="shared" si="17"/>
        <v>0</v>
      </c>
      <c r="K94" s="12">
        <f t="shared" si="18"/>
        <v>0</v>
      </c>
      <c r="L94" s="13">
        <f t="shared" si="19"/>
        <v>0</v>
      </c>
      <c r="M94" s="8" t="s">
        <v>52</v>
      </c>
      <c r="N94" s="5" t="s">
        <v>116</v>
      </c>
      <c r="O94" s="5" t="s">
        <v>471</v>
      </c>
      <c r="P94" s="5" t="s">
        <v>61</v>
      </c>
      <c r="Q94" s="5" t="s">
        <v>61</v>
      </c>
      <c r="R94" s="5" t="s">
        <v>60</v>
      </c>
      <c r="S94" s="1"/>
      <c r="T94" s="1"/>
      <c r="U94" s="1"/>
      <c r="V94" s="1">
        <v>1</v>
      </c>
      <c r="W94" s="1">
        <v>2</v>
      </c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5" t="s">
        <v>52</v>
      </c>
      <c r="AK94" s="5" t="s">
        <v>472</v>
      </c>
      <c r="AL94" s="5" t="s">
        <v>52</v>
      </c>
      <c r="AM94" s="5" t="s">
        <v>52</v>
      </c>
    </row>
    <row r="95" spans="1:39" ht="30" customHeight="1">
      <c r="A95" s="8" t="s">
        <v>377</v>
      </c>
      <c r="B95" s="8" t="s">
        <v>389</v>
      </c>
      <c r="C95" s="8" t="s">
        <v>289</v>
      </c>
      <c r="D95" s="9">
        <v>1</v>
      </c>
      <c r="E95" s="12">
        <f>TRUNC(SUMIF(V93:V102, RIGHTB(O95, 1), F93:F102)*U95, 2)</f>
        <v>0</v>
      </c>
      <c r="F95" s="13">
        <f t="shared" si="15"/>
        <v>0</v>
      </c>
      <c r="G95" s="12">
        <v>0</v>
      </c>
      <c r="H95" s="13">
        <f t="shared" si="16"/>
        <v>0</v>
      </c>
      <c r="I95" s="12">
        <v>0</v>
      </c>
      <c r="J95" s="13">
        <f t="shared" si="17"/>
        <v>0</v>
      </c>
      <c r="K95" s="12">
        <f t="shared" si="18"/>
        <v>0</v>
      </c>
      <c r="L95" s="13">
        <f t="shared" si="19"/>
        <v>0</v>
      </c>
      <c r="M95" s="8" t="s">
        <v>52</v>
      </c>
      <c r="N95" s="5" t="s">
        <v>116</v>
      </c>
      <c r="O95" s="5" t="s">
        <v>335</v>
      </c>
      <c r="P95" s="5" t="s">
        <v>61</v>
      </c>
      <c r="Q95" s="5" t="s">
        <v>61</v>
      </c>
      <c r="R95" s="5" t="s">
        <v>61</v>
      </c>
      <c r="S95" s="1">
        <v>0</v>
      </c>
      <c r="T95" s="1">
        <v>0</v>
      </c>
      <c r="U95" s="1">
        <v>0.15</v>
      </c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5" t="s">
        <v>52</v>
      </c>
      <c r="AK95" s="5" t="s">
        <v>473</v>
      </c>
      <c r="AL95" s="5" t="s">
        <v>52</v>
      </c>
      <c r="AM95" s="5" t="s">
        <v>52</v>
      </c>
    </row>
    <row r="96" spans="1:39" ht="30" customHeight="1">
      <c r="A96" s="8" t="s">
        <v>333</v>
      </c>
      <c r="B96" s="8" t="s">
        <v>474</v>
      </c>
      <c r="C96" s="8" t="s">
        <v>289</v>
      </c>
      <c r="D96" s="9">
        <v>1</v>
      </c>
      <c r="E96" s="12">
        <f>TRUNC(SUMIF(W93:W102, RIGHTB(O96, 1), F93:F102)*U96, 2)</f>
        <v>0</v>
      </c>
      <c r="F96" s="13">
        <f t="shared" si="15"/>
        <v>0</v>
      </c>
      <c r="G96" s="12">
        <v>0</v>
      </c>
      <c r="H96" s="13">
        <f t="shared" si="16"/>
        <v>0</v>
      </c>
      <c r="I96" s="12">
        <v>0</v>
      </c>
      <c r="J96" s="13">
        <f t="shared" si="17"/>
        <v>0</v>
      </c>
      <c r="K96" s="12">
        <f t="shared" si="18"/>
        <v>0</v>
      </c>
      <c r="L96" s="13">
        <f t="shared" si="19"/>
        <v>0</v>
      </c>
      <c r="M96" s="8" t="s">
        <v>52</v>
      </c>
      <c r="N96" s="5" t="s">
        <v>116</v>
      </c>
      <c r="O96" s="5" t="s">
        <v>342</v>
      </c>
      <c r="P96" s="5" t="s">
        <v>61</v>
      </c>
      <c r="Q96" s="5" t="s">
        <v>61</v>
      </c>
      <c r="R96" s="5" t="s">
        <v>61</v>
      </c>
      <c r="S96" s="1">
        <v>0</v>
      </c>
      <c r="T96" s="1">
        <v>0</v>
      </c>
      <c r="U96" s="1">
        <v>0.02</v>
      </c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5" t="s">
        <v>52</v>
      </c>
      <c r="AK96" s="5" t="s">
        <v>475</v>
      </c>
      <c r="AL96" s="5" t="s">
        <v>52</v>
      </c>
      <c r="AM96" s="5" t="s">
        <v>52</v>
      </c>
    </row>
    <row r="97" spans="1:39" ht="30" customHeight="1">
      <c r="A97" s="8" t="s">
        <v>476</v>
      </c>
      <c r="B97" s="8" t="s">
        <v>477</v>
      </c>
      <c r="C97" s="8" t="s">
        <v>166</v>
      </c>
      <c r="D97" s="9">
        <v>1</v>
      </c>
      <c r="E97" s="12">
        <f>단가대비표!O46</f>
        <v>0</v>
      </c>
      <c r="F97" s="13">
        <f t="shared" si="15"/>
        <v>0</v>
      </c>
      <c r="G97" s="12">
        <f>단가대비표!P46</f>
        <v>0</v>
      </c>
      <c r="H97" s="13">
        <f t="shared" si="16"/>
        <v>0</v>
      </c>
      <c r="I97" s="12">
        <f>단가대비표!V46</f>
        <v>0</v>
      </c>
      <c r="J97" s="13">
        <f t="shared" si="17"/>
        <v>0</v>
      </c>
      <c r="K97" s="12">
        <f t="shared" si="18"/>
        <v>0</v>
      </c>
      <c r="L97" s="13">
        <f t="shared" si="19"/>
        <v>0</v>
      </c>
      <c r="M97" s="8" t="s">
        <v>52</v>
      </c>
      <c r="N97" s="5" t="s">
        <v>116</v>
      </c>
      <c r="O97" s="5" t="s">
        <v>478</v>
      </c>
      <c r="P97" s="5" t="s">
        <v>61</v>
      </c>
      <c r="Q97" s="5" t="s">
        <v>61</v>
      </c>
      <c r="R97" s="5" t="s">
        <v>60</v>
      </c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5" t="s">
        <v>52</v>
      </c>
      <c r="AK97" s="5" t="s">
        <v>479</v>
      </c>
      <c r="AL97" s="5" t="s">
        <v>52</v>
      </c>
      <c r="AM97" s="5" t="s">
        <v>52</v>
      </c>
    </row>
    <row r="98" spans="1:39" ht="30" customHeight="1">
      <c r="A98" s="8" t="s">
        <v>476</v>
      </c>
      <c r="B98" s="8" t="s">
        <v>480</v>
      </c>
      <c r="C98" s="8" t="s">
        <v>166</v>
      </c>
      <c r="D98" s="9">
        <v>1</v>
      </c>
      <c r="E98" s="12">
        <f>단가대비표!O45</f>
        <v>0</v>
      </c>
      <c r="F98" s="13">
        <f t="shared" si="15"/>
        <v>0</v>
      </c>
      <c r="G98" s="12">
        <f>단가대비표!P45</f>
        <v>0</v>
      </c>
      <c r="H98" s="13">
        <f t="shared" si="16"/>
        <v>0</v>
      </c>
      <c r="I98" s="12">
        <f>단가대비표!V45</f>
        <v>0</v>
      </c>
      <c r="J98" s="13">
        <f t="shared" si="17"/>
        <v>0</v>
      </c>
      <c r="K98" s="12">
        <f t="shared" si="18"/>
        <v>0</v>
      </c>
      <c r="L98" s="13">
        <f t="shared" si="19"/>
        <v>0</v>
      </c>
      <c r="M98" s="8" t="s">
        <v>52</v>
      </c>
      <c r="N98" s="5" t="s">
        <v>116</v>
      </c>
      <c r="O98" s="5" t="s">
        <v>481</v>
      </c>
      <c r="P98" s="5" t="s">
        <v>61</v>
      </c>
      <c r="Q98" s="5" t="s">
        <v>61</v>
      </c>
      <c r="R98" s="5" t="s">
        <v>60</v>
      </c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5" t="s">
        <v>52</v>
      </c>
      <c r="AK98" s="5" t="s">
        <v>482</v>
      </c>
      <c r="AL98" s="5" t="s">
        <v>52</v>
      </c>
      <c r="AM98" s="5" t="s">
        <v>52</v>
      </c>
    </row>
    <row r="99" spans="1:39" ht="30" customHeight="1">
      <c r="A99" s="8" t="s">
        <v>395</v>
      </c>
      <c r="B99" s="8" t="s">
        <v>315</v>
      </c>
      <c r="C99" s="8" t="s">
        <v>316</v>
      </c>
      <c r="D99" s="9">
        <v>0.17599999999999999</v>
      </c>
      <c r="E99" s="12">
        <f>단가대비표!O83</f>
        <v>0</v>
      </c>
      <c r="F99" s="13">
        <f t="shared" si="15"/>
        <v>0</v>
      </c>
      <c r="G99" s="12">
        <f>단가대비표!P83</f>
        <v>0</v>
      </c>
      <c r="H99" s="13">
        <f t="shared" si="16"/>
        <v>0</v>
      </c>
      <c r="I99" s="12">
        <f>단가대비표!V83</f>
        <v>0</v>
      </c>
      <c r="J99" s="13">
        <f t="shared" si="17"/>
        <v>0</v>
      </c>
      <c r="K99" s="12">
        <f t="shared" si="18"/>
        <v>0</v>
      </c>
      <c r="L99" s="13">
        <f t="shared" si="19"/>
        <v>0</v>
      </c>
      <c r="M99" s="8" t="s">
        <v>52</v>
      </c>
      <c r="N99" s="5" t="s">
        <v>116</v>
      </c>
      <c r="O99" s="5" t="s">
        <v>396</v>
      </c>
      <c r="P99" s="5" t="s">
        <v>61</v>
      </c>
      <c r="Q99" s="5" t="s">
        <v>61</v>
      </c>
      <c r="R99" s="5" t="s">
        <v>60</v>
      </c>
      <c r="S99" s="1"/>
      <c r="T99" s="1"/>
      <c r="U99" s="1"/>
      <c r="V99" s="1"/>
      <c r="W99" s="1"/>
      <c r="X99" s="1">
        <v>3</v>
      </c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5" t="s">
        <v>52</v>
      </c>
      <c r="AK99" s="5" t="s">
        <v>483</v>
      </c>
      <c r="AL99" s="5" t="s">
        <v>52</v>
      </c>
      <c r="AM99" s="5" t="s">
        <v>52</v>
      </c>
    </row>
    <row r="100" spans="1:39" ht="30" customHeight="1">
      <c r="A100" s="8" t="s">
        <v>337</v>
      </c>
      <c r="B100" s="8" t="s">
        <v>315</v>
      </c>
      <c r="C100" s="8" t="s">
        <v>316</v>
      </c>
      <c r="D100" s="9">
        <v>6.8000000000000005E-2</v>
      </c>
      <c r="E100" s="12">
        <f>단가대비표!O89</f>
        <v>0</v>
      </c>
      <c r="F100" s="13">
        <f t="shared" si="15"/>
        <v>0</v>
      </c>
      <c r="G100" s="12">
        <f>단가대비표!P89</f>
        <v>0</v>
      </c>
      <c r="H100" s="13">
        <f t="shared" si="16"/>
        <v>0</v>
      </c>
      <c r="I100" s="12">
        <f>단가대비표!V89</f>
        <v>0</v>
      </c>
      <c r="J100" s="13">
        <f t="shared" si="17"/>
        <v>0</v>
      </c>
      <c r="K100" s="12">
        <f t="shared" si="18"/>
        <v>0</v>
      </c>
      <c r="L100" s="13">
        <f t="shared" si="19"/>
        <v>0</v>
      </c>
      <c r="M100" s="8" t="s">
        <v>52</v>
      </c>
      <c r="N100" s="5" t="s">
        <v>116</v>
      </c>
      <c r="O100" s="5" t="s">
        <v>338</v>
      </c>
      <c r="P100" s="5" t="s">
        <v>61</v>
      </c>
      <c r="Q100" s="5" t="s">
        <v>61</v>
      </c>
      <c r="R100" s="5" t="s">
        <v>60</v>
      </c>
      <c r="S100" s="1"/>
      <c r="T100" s="1"/>
      <c r="U100" s="1"/>
      <c r="V100" s="1"/>
      <c r="W100" s="1"/>
      <c r="X100" s="1">
        <v>3</v>
      </c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5" t="s">
        <v>52</v>
      </c>
      <c r="AK100" s="5" t="s">
        <v>484</v>
      </c>
      <c r="AL100" s="5" t="s">
        <v>52</v>
      </c>
      <c r="AM100" s="5" t="s">
        <v>52</v>
      </c>
    </row>
    <row r="101" spans="1:39" ht="30" customHeight="1">
      <c r="A101" s="8" t="s">
        <v>485</v>
      </c>
      <c r="B101" s="8" t="s">
        <v>315</v>
      </c>
      <c r="C101" s="8" t="s">
        <v>316</v>
      </c>
      <c r="D101" s="9">
        <v>2.1000000000000001E-2</v>
      </c>
      <c r="E101" s="12">
        <f>단가대비표!O88</f>
        <v>0</v>
      </c>
      <c r="F101" s="13">
        <f t="shared" si="15"/>
        <v>0</v>
      </c>
      <c r="G101" s="12">
        <f>단가대비표!P88</f>
        <v>0</v>
      </c>
      <c r="H101" s="13">
        <f t="shared" si="16"/>
        <v>0</v>
      </c>
      <c r="I101" s="12">
        <f>단가대비표!V88</f>
        <v>0</v>
      </c>
      <c r="J101" s="13">
        <f t="shared" si="17"/>
        <v>0</v>
      </c>
      <c r="K101" s="12">
        <f t="shared" si="18"/>
        <v>0</v>
      </c>
      <c r="L101" s="13">
        <f t="shared" si="19"/>
        <v>0</v>
      </c>
      <c r="M101" s="8" t="s">
        <v>52</v>
      </c>
      <c r="N101" s="5" t="s">
        <v>116</v>
      </c>
      <c r="O101" s="5" t="s">
        <v>486</v>
      </c>
      <c r="P101" s="5" t="s">
        <v>61</v>
      </c>
      <c r="Q101" s="5" t="s">
        <v>61</v>
      </c>
      <c r="R101" s="5" t="s">
        <v>60</v>
      </c>
      <c r="S101" s="1"/>
      <c r="T101" s="1"/>
      <c r="U101" s="1"/>
      <c r="V101" s="1"/>
      <c r="W101" s="1"/>
      <c r="X101" s="1">
        <v>3</v>
      </c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5" t="s">
        <v>52</v>
      </c>
      <c r="AK101" s="5" t="s">
        <v>487</v>
      </c>
      <c r="AL101" s="5" t="s">
        <v>52</v>
      </c>
      <c r="AM101" s="5" t="s">
        <v>52</v>
      </c>
    </row>
    <row r="102" spans="1:39" ht="30" customHeight="1">
      <c r="A102" s="8" t="s">
        <v>340</v>
      </c>
      <c r="B102" s="8" t="s">
        <v>341</v>
      </c>
      <c r="C102" s="8" t="s">
        <v>289</v>
      </c>
      <c r="D102" s="9">
        <v>1</v>
      </c>
      <c r="E102" s="12">
        <f>TRUNC(SUMIF(X93:X102, RIGHTB(O102, 1), H93:H102)*U102, 2)</f>
        <v>0</v>
      </c>
      <c r="F102" s="13">
        <f t="shared" si="15"/>
        <v>0</v>
      </c>
      <c r="G102" s="12">
        <v>0</v>
      </c>
      <c r="H102" s="13">
        <f t="shared" si="16"/>
        <v>0</v>
      </c>
      <c r="I102" s="12">
        <v>0</v>
      </c>
      <c r="J102" s="13">
        <f t="shared" si="17"/>
        <v>0</v>
      </c>
      <c r="K102" s="12">
        <f t="shared" si="18"/>
        <v>0</v>
      </c>
      <c r="L102" s="13">
        <f t="shared" si="19"/>
        <v>0</v>
      </c>
      <c r="M102" s="8" t="s">
        <v>52</v>
      </c>
      <c r="N102" s="5" t="s">
        <v>116</v>
      </c>
      <c r="O102" s="5" t="s">
        <v>398</v>
      </c>
      <c r="P102" s="5" t="s">
        <v>61</v>
      </c>
      <c r="Q102" s="5" t="s">
        <v>61</v>
      </c>
      <c r="R102" s="5" t="s">
        <v>61</v>
      </c>
      <c r="S102" s="1">
        <v>1</v>
      </c>
      <c r="T102" s="1">
        <v>0</v>
      </c>
      <c r="U102" s="1">
        <v>0.03</v>
      </c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5" t="s">
        <v>52</v>
      </c>
      <c r="AK102" s="5" t="s">
        <v>488</v>
      </c>
      <c r="AL102" s="5" t="s">
        <v>52</v>
      </c>
      <c r="AM102" s="5" t="s">
        <v>52</v>
      </c>
    </row>
    <row r="103" spans="1:39" ht="30" customHeight="1">
      <c r="A103" s="8" t="s">
        <v>319</v>
      </c>
      <c r="B103" s="8" t="s">
        <v>52</v>
      </c>
      <c r="C103" s="8" t="s">
        <v>52</v>
      </c>
      <c r="D103" s="9"/>
      <c r="E103" s="12"/>
      <c r="F103" s="13">
        <f>TRUNC(SUMIF(N93:N102, N92, F93:F102),0)</f>
        <v>0</v>
      </c>
      <c r="G103" s="12"/>
      <c r="H103" s="13">
        <f>TRUNC(SUMIF(N93:N102, N92, H93:H102),0)</f>
        <v>0</v>
      </c>
      <c r="I103" s="12"/>
      <c r="J103" s="13">
        <f>TRUNC(SUMIF(N93:N102, N92, J93:J102),0)</f>
        <v>0</v>
      </c>
      <c r="K103" s="12"/>
      <c r="L103" s="13">
        <f>F103+H103+J103</f>
        <v>0</v>
      </c>
      <c r="M103" s="8" t="s">
        <v>52</v>
      </c>
      <c r="N103" s="5" t="s">
        <v>119</v>
      </c>
      <c r="O103" s="5" t="s">
        <v>119</v>
      </c>
      <c r="P103" s="5" t="s">
        <v>52</v>
      </c>
      <c r="Q103" s="5" t="s">
        <v>52</v>
      </c>
      <c r="R103" s="5" t="s">
        <v>52</v>
      </c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5" t="s">
        <v>52</v>
      </c>
      <c r="AK103" s="5" t="s">
        <v>52</v>
      </c>
      <c r="AL103" s="5" t="s">
        <v>52</v>
      </c>
      <c r="AM103" s="5" t="s">
        <v>52</v>
      </c>
    </row>
    <row r="104" spans="1:39" ht="30" customHeight="1">
      <c r="A104" s="9"/>
      <c r="B104" s="9"/>
      <c r="C104" s="9"/>
      <c r="D104" s="9"/>
      <c r="E104" s="12"/>
      <c r="F104" s="13"/>
      <c r="G104" s="12"/>
      <c r="H104" s="13"/>
      <c r="I104" s="12"/>
      <c r="J104" s="13"/>
      <c r="K104" s="12"/>
      <c r="L104" s="13"/>
      <c r="M104" s="9"/>
    </row>
    <row r="105" spans="1:39" ht="30" customHeight="1">
      <c r="A105" s="34" t="s">
        <v>489</v>
      </c>
      <c r="B105" s="34"/>
      <c r="C105" s="34"/>
      <c r="D105" s="34"/>
      <c r="E105" s="35"/>
      <c r="F105" s="36"/>
      <c r="G105" s="35"/>
      <c r="H105" s="36"/>
      <c r="I105" s="35"/>
      <c r="J105" s="36"/>
      <c r="K105" s="35"/>
      <c r="L105" s="36"/>
      <c r="M105" s="34"/>
      <c r="N105" s="2" t="s">
        <v>123</v>
      </c>
    </row>
    <row r="106" spans="1:39" ht="30" customHeight="1">
      <c r="A106" s="8" t="s">
        <v>329</v>
      </c>
      <c r="B106" s="8" t="s">
        <v>491</v>
      </c>
      <c r="C106" s="8" t="s">
        <v>71</v>
      </c>
      <c r="D106" s="9">
        <v>1.05</v>
      </c>
      <c r="E106" s="12">
        <f>단가대비표!O17</f>
        <v>0</v>
      </c>
      <c r="F106" s="13">
        <f>TRUNC(E106*D106,1)</f>
        <v>0</v>
      </c>
      <c r="G106" s="12">
        <f>단가대비표!P17</f>
        <v>0</v>
      </c>
      <c r="H106" s="13">
        <f>TRUNC(G106*D106,1)</f>
        <v>0</v>
      </c>
      <c r="I106" s="12">
        <f>단가대비표!V17</f>
        <v>0</v>
      </c>
      <c r="J106" s="13">
        <f>TRUNC(I106*D106,1)</f>
        <v>0</v>
      </c>
      <c r="K106" s="12">
        <f t="shared" ref="K106:L109" si="20">TRUNC(E106+G106+I106,1)</f>
        <v>0</v>
      </c>
      <c r="L106" s="13">
        <f t="shared" si="20"/>
        <v>0</v>
      </c>
      <c r="M106" s="8" t="s">
        <v>52</v>
      </c>
      <c r="N106" s="5" t="s">
        <v>123</v>
      </c>
      <c r="O106" s="5" t="s">
        <v>492</v>
      </c>
      <c r="P106" s="5" t="s">
        <v>61</v>
      </c>
      <c r="Q106" s="5" t="s">
        <v>61</v>
      </c>
      <c r="R106" s="5" t="s">
        <v>60</v>
      </c>
      <c r="S106" s="1"/>
      <c r="T106" s="1"/>
      <c r="U106" s="1"/>
      <c r="V106" s="1">
        <v>1</v>
      </c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5" t="s">
        <v>52</v>
      </c>
      <c r="AK106" s="5" t="s">
        <v>493</v>
      </c>
      <c r="AL106" s="5" t="s">
        <v>52</v>
      </c>
      <c r="AM106" s="5" t="s">
        <v>52</v>
      </c>
    </row>
    <row r="107" spans="1:39" ht="30" customHeight="1">
      <c r="A107" s="8" t="s">
        <v>333</v>
      </c>
      <c r="B107" s="8" t="s">
        <v>334</v>
      </c>
      <c r="C107" s="8" t="s">
        <v>289</v>
      </c>
      <c r="D107" s="9">
        <v>1</v>
      </c>
      <c r="E107" s="12">
        <f>TRUNC(SUMIF(V106:V109, RIGHTB(O107, 1), F106:F109)*U107, 2)</f>
        <v>0</v>
      </c>
      <c r="F107" s="13">
        <f>TRUNC(E107*D107,1)</f>
        <v>0</v>
      </c>
      <c r="G107" s="12">
        <v>0</v>
      </c>
      <c r="H107" s="13">
        <f>TRUNC(G107*D107,1)</f>
        <v>0</v>
      </c>
      <c r="I107" s="12">
        <v>0</v>
      </c>
      <c r="J107" s="13">
        <f>TRUNC(I107*D107,1)</f>
        <v>0</v>
      </c>
      <c r="K107" s="12">
        <f t="shared" si="20"/>
        <v>0</v>
      </c>
      <c r="L107" s="13">
        <f t="shared" si="20"/>
        <v>0</v>
      </c>
      <c r="M107" s="8" t="s">
        <v>52</v>
      </c>
      <c r="N107" s="5" t="s">
        <v>123</v>
      </c>
      <c r="O107" s="5" t="s">
        <v>335</v>
      </c>
      <c r="P107" s="5" t="s">
        <v>61</v>
      </c>
      <c r="Q107" s="5" t="s">
        <v>61</v>
      </c>
      <c r="R107" s="5" t="s">
        <v>61</v>
      </c>
      <c r="S107" s="1">
        <v>0</v>
      </c>
      <c r="T107" s="1">
        <v>0</v>
      </c>
      <c r="U107" s="1">
        <v>0.02</v>
      </c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5" t="s">
        <v>52</v>
      </c>
      <c r="AK107" s="5" t="s">
        <v>494</v>
      </c>
      <c r="AL107" s="5" t="s">
        <v>52</v>
      </c>
      <c r="AM107" s="5" t="s">
        <v>52</v>
      </c>
    </row>
    <row r="108" spans="1:39" ht="30" customHeight="1">
      <c r="A108" s="8" t="s">
        <v>337</v>
      </c>
      <c r="B108" s="8" t="s">
        <v>315</v>
      </c>
      <c r="C108" s="8" t="s">
        <v>316</v>
      </c>
      <c r="D108" s="9">
        <v>4.2999999999999997E-2</v>
      </c>
      <c r="E108" s="12">
        <f>단가대비표!O89</f>
        <v>0</v>
      </c>
      <c r="F108" s="13">
        <f>TRUNC(E108*D108,1)</f>
        <v>0</v>
      </c>
      <c r="G108" s="12">
        <f>단가대비표!P89</f>
        <v>0</v>
      </c>
      <c r="H108" s="13">
        <f>TRUNC(G108*D108,1)</f>
        <v>0</v>
      </c>
      <c r="I108" s="12">
        <f>단가대비표!V89</f>
        <v>0</v>
      </c>
      <c r="J108" s="13">
        <f>TRUNC(I108*D108,1)</f>
        <v>0</v>
      </c>
      <c r="K108" s="12">
        <f t="shared" si="20"/>
        <v>0</v>
      </c>
      <c r="L108" s="13">
        <f t="shared" si="20"/>
        <v>0</v>
      </c>
      <c r="M108" s="8" t="s">
        <v>52</v>
      </c>
      <c r="N108" s="5" t="s">
        <v>123</v>
      </c>
      <c r="O108" s="5" t="s">
        <v>338</v>
      </c>
      <c r="P108" s="5" t="s">
        <v>61</v>
      </c>
      <c r="Q108" s="5" t="s">
        <v>61</v>
      </c>
      <c r="R108" s="5" t="s">
        <v>60</v>
      </c>
      <c r="S108" s="1"/>
      <c r="T108" s="1"/>
      <c r="U108" s="1"/>
      <c r="V108" s="1"/>
      <c r="W108" s="1">
        <v>2</v>
      </c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5" t="s">
        <v>52</v>
      </c>
      <c r="AK108" s="5" t="s">
        <v>495</v>
      </c>
      <c r="AL108" s="5" t="s">
        <v>52</v>
      </c>
      <c r="AM108" s="5" t="s">
        <v>52</v>
      </c>
    </row>
    <row r="109" spans="1:39" ht="30" customHeight="1">
      <c r="A109" s="8" t="s">
        <v>340</v>
      </c>
      <c r="B109" s="8" t="s">
        <v>341</v>
      </c>
      <c r="C109" s="8" t="s">
        <v>289</v>
      </c>
      <c r="D109" s="9">
        <v>1</v>
      </c>
      <c r="E109" s="12">
        <f>TRUNC(SUMIF(W106:W109, RIGHTB(O109, 1), H106:H109)*U109, 2)</f>
        <v>0</v>
      </c>
      <c r="F109" s="13">
        <f>TRUNC(E109*D109,1)</f>
        <v>0</v>
      </c>
      <c r="G109" s="12">
        <v>0</v>
      </c>
      <c r="H109" s="13">
        <f>TRUNC(G109*D109,1)</f>
        <v>0</v>
      </c>
      <c r="I109" s="12">
        <v>0</v>
      </c>
      <c r="J109" s="13">
        <f>TRUNC(I109*D109,1)</f>
        <v>0</v>
      </c>
      <c r="K109" s="12">
        <f t="shared" si="20"/>
        <v>0</v>
      </c>
      <c r="L109" s="13">
        <f t="shared" si="20"/>
        <v>0</v>
      </c>
      <c r="M109" s="8" t="s">
        <v>52</v>
      </c>
      <c r="N109" s="5" t="s">
        <v>123</v>
      </c>
      <c r="O109" s="5" t="s">
        <v>342</v>
      </c>
      <c r="P109" s="5" t="s">
        <v>61</v>
      </c>
      <c r="Q109" s="5" t="s">
        <v>61</v>
      </c>
      <c r="R109" s="5" t="s">
        <v>61</v>
      </c>
      <c r="S109" s="1">
        <v>1</v>
      </c>
      <c r="T109" s="1">
        <v>0</v>
      </c>
      <c r="U109" s="1">
        <v>0.03</v>
      </c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5" t="s">
        <v>52</v>
      </c>
      <c r="AK109" s="5" t="s">
        <v>496</v>
      </c>
      <c r="AL109" s="5" t="s">
        <v>52</v>
      </c>
      <c r="AM109" s="5" t="s">
        <v>52</v>
      </c>
    </row>
    <row r="110" spans="1:39" ht="30" customHeight="1">
      <c r="A110" s="8" t="s">
        <v>319</v>
      </c>
      <c r="B110" s="8" t="s">
        <v>52</v>
      </c>
      <c r="C110" s="8" t="s">
        <v>52</v>
      </c>
      <c r="D110" s="9"/>
      <c r="E110" s="12"/>
      <c r="F110" s="13">
        <f>TRUNC(SUMIF(N106:N109, N105, F106:F109),0)</f>
        <v>0</v>
      </c>
      <c r="G110" s="12"/>
      <c r="H110" s="13">
        <f>TRUNC(SUMIF(N106:N109, N105, H106:H109),0)</f>
        <v>0</v>
      </c>
      <c r="I110" s="12"/>
      <c r="J110" s="13">
        <f>TRUNC(SUMIF(N106:N109, N105, J106:J109),0)</f>
        <v>0</v>
      </c>
      <c r="K110" s="12"/>
      <c r="L110" s="13">
        <f>F110+H110+J110</f>
        <v>0</v>
      </c>
      <c r="M110" s="8" t="s">
        <v>52</v>
      </c>
      <c r="N110" s="5" t="s">
        <v>119</v>
      </c>
      <c r="O110" s="5" t="s">
        <v>119</v>
      </c>
      <c r="P110" s="5" t="s">
        <v>52</v>
      </c>
      <c r="Q110" s="5" t="s">
        <v>52</v>
      </c>
      <c r="R110" s="5" t="s">
        <v>52</v>
      </c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5" t="s">
        <v>52</v>
      </c>
      <c r="AK110" s="5" t="s">
        <v>52</v>
      </c>
      <c r="AL110" s="5" t="s">
        <v>52</v>
      </c>
      <c r="AM110" s="5" t="s">
        <v>52</v>
      </c>
    </row>
    <row r="111" spans="1:39" ht="30" customHeight="1">
      <c r="A111" s="9"/>
      <c r="B111" s="9"/>
      <c r="C111" s="9"/>
      <c r="D111" s="9"/>
      <c r="E111" s="12"/>
      <c r="F111" s="13"/>
      <c r="G111" s="12"/>
      <c r="H111" s="13"/>
      <c r="I111" s="12"/>
      <c r="J111" s="13"/>
      <c r="K111" s="12"/>
      <c r="L111" s="13"/>
      <c r="M111" s="9"/>
    </row>
    <row r="112" spans="1:39" ht="30" customHeight="1">
      <c r="A112" s="34" t="s">
        <v>497</v>
      </c>
      <c r="B112" s="34"/>
      <c r="C112" s="34"/>
      <c r="D112" s="34"/>
      <c r="E112" s="35"/>
      <c r="F112" s="36"/>
      <c r="G112" s="35"/>
      <c r="H112" s="36"/>
      <c r="I112" s="35"/>
      <c r="J112" s="36"/>
      <c r="K112" s="35"/>
      <c r="L112" s="36"/>
      <c r="M112" s="34"/>
      <c r="N112" s="2" t="s">
        <v>126</v>
      </c>
    </row>
    <row r="113" spans="1:39" ht="30" customHeight="1">
      <c r="A113" s="8" t="s">
        <v>329</v>
      </c>
      <c r="B113" s="8" t="s">
        <v>499</v>
      </c>
      <c r="C113" s="8" t="s">
        <v>71</v>
      </c>
      <c r="D113" s="9">
        <v>1.05</v>
      </c>
      <c r="E113" s="12">
        <f>단가대비표!O19</f>
        <v>0</v>
      </c>
      <c r="F113" s="13">
        <f>TRUNC(E113*D113,1)</f>
        <v>0</v>
      </c>
      <c r="G113" s="12">
        <f>단가대비표!P19</f>
        <v>0</v>
      </c>
      <c r="H113" s="13">
        <f>TRUNC(G113*D113,1)</f>
        <v>0</v>
      </c>
      <c r="I113" s="12">
        <f>단가대비표!V19</f>
        <v>0</v>
      </c>
      <c r="J113" s="13">
        <f>TRUNC(I113*D113,1)</f>
        <v>0</v>
      </c>
      <c r="K113" s="12">
        <f t="shared" ref="K113:L116" si="21">TRUNC(E113+G113+I113,1)</f>
        <v>0</v>
      </c>
      <c r="L113" s="13">
        <f t="shared" si="21"/>
        <v>0</v>
      </c>
      <c r="M113" s="8" t="s">
        <v>52</v>
      </c>
      <c r="N113" s="5" t="s">
        <v>126</v>
      </c>
      <c r="O113" s="5" t="s">
        <v>500</v>
      </c>
      <c r="P113" s="5" t="s">
        <v>61</v>
      </c>
      <c r="Q113" s="5" t="s">
        <v>61</v>
      </c>
      <c r="R113" s="5" t="s">
        <v>60</v>
      </c>
      <c r="S113" s="1"/>
      <c r="T113" s="1"/>
      <c r="U113" s="1"/>
      <c r="V113" s="1">
        <v>1</v>
      </c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5" t="s">
        <v>52</v>
      </c>
      <c r="AK113" s="5" t="s">
        <v>501</v>
      </c>
      <c r="AL113" s="5" t="s">
        <v>52</v>
      </c>
      <c r="AM113" s="5" t="s">
        <v>52</v>
      </c>
    </row>
    <row r="114" spans="1:39" ht="30" customHeight="1">
      <c r="A114" s="8" t="s">
        <v>333</v>
      </c>
      <c r="B114" s="8" t="s">
        <v>334</v>
      </c>
      <c r="C114" s="8" t="s">
        <v>289</v>
      </c>
      <c r="D114" s="9">
        <v>1</v>
      </c>
      <c r="E114" s="12">
        <f>TRUNC(SUMIF(V113:V116, RIGHTB(O114, 1), F113:F116)*U114, 2)</f>
        <v>0</v>
      </c>
      <c r="F114" s="13">
        <f>TRUNC(E114*D114,1)</f>
        <v>0</v>
      </c>
      <c r="G114" s="12">
        <v>0</v>
      </c>
      <c r="H114" s="13">
        <f>TRUNC(G114*D114,1)</f>
        <v>0</v>
      </c>
      <c r="I114" s="12">
        <v>0</v>
      </c>
      <c r="J114" s="13">
        <f>TRUNC(I114*D114,1)</f>
        <v>0</v>
      </c>
      <c r="K114" s="12">
        <f t="shared" si="21"/>
        <v>0</v>
      </c>
      <c r="L114" s="13">
        <f t="shared" si="21"/>
        <v>0</v>
      </c>
      <c r="M114" s="8" t="s">
        <v>52</v>
      </c>
      <c r="N114" s="5" t="s">
        <v>126</v>
      </c>
      <c r="O114" s="5" t="s">
        <v>335</v>
      </c>
      <c r="P114" s="5" t="s">
        <v>61</v>
      </c>
      <c r="Q114" s="5" t="s">
        <v>61</v>
      </c>
      <c r="R114" s="5" t="s">
        <v>61</v>
      </c>
      <c r="S114" s="1">
        <v>0</v>
      </c>
      <c r="T114" s="1">
        <v>0</v>
      </c>
      <c r="U114" s="1">
        <v>0.02</v>
      </c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5" t="s">
        <v>52</v>
      </c>
      <c r="AK114" s="5" t="s">
        <v>502</v>
      </c>
      <c r="AL114" s="5" t="s">
        <v>52</v>
      </c>
      <c r="AM114" s="5" t="s">
        <v>52</v>
      </c>
    </row>
    <row r="115" spans="1:39" ht="30" customHeight="1">
      <c r="A115" s="8" t="s">
        <v>337</v>
      </c>
      <c r="B115" s="8" t="s">
        <v>315</v>
      </c>
      <c r="C115" s="8" t="s">
        <v>316</v>
      </c>
      <c r="D115" s="9">
        <v>2.5000000000000001E-2</v>
      </c>
      <c r="E115" s="12">
        <f>단가대비표!O89</f>
        <v>0</v>
      </c>
      <c r="F115" s="13">
        <f>TRUNC(E115*D115,1)</f>
        <v>0</v>
      </c>
      <c r="G115" s="12">
        <f>단가대비표!P89</f>
        <v>0</v>
      </c>
      <c r="H115" s="13">
        <f>TRUNC(G115*D115,1)</f>
        <v>0</v>
      </c>
      <c r="I115" s="12">
        <f>단가대비표!V89</f>
        <v>0</v>
      </c>
      <c r="J115" s="13">
        <f>TRUNC(I115*D115,1)</f>
        <v>0</v>
      </c>
      <c r="K115" s="12">
        <f t="shared" si="21"/>
        <v>0</v>
      </c>
      <c r="L115" s="13">
        <f t="shared" si="21"/>
        <v>0</v>
      </c>
      <c r="M115" s="8" t="s">
        <v>52</v>
      </c>
      <c r="N115" s="5" t="s">
        <v>126</v>
      </c>
      <c r="O115" s="5" t="s">
        <v>338</v>
      </c>
      <c r="P115" s="5" t="s">
        <v>61</v>
      </c>
      <c r="Q115" s="5" t="s">
        <v>61</v>
      </c>
      <c r="R115" s="5" t="s">
        <v>60</v>
      </c>
      <c r="S115" s="1"/>
      <c r="T115" s="1"/>
      <c r="U115" s="1"/>
      <c r="V115" s="1"/>
      <c r="W115" s="1">
        <v>2</v>
      </c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5" t="s">
        <v>52</v>
      </c>
      <c r="AK115" s="5" t="s">
        <v>503</v>
      </c>
      <c r="AL115" s="5" t="s">
        <v>52</v>
      </c>
      <c r="AM115" s="5" t="s">
        <v>52</v>
      </c>
    </row>
    <row r="116" spans="1:39" ht="30" customHeight="1">
      <c r="A116" s="8" t="s">
        <v>340</v>
      </c>
      <c r="B116" s="8" t="s">
        <v>341</v>
      </c>
      <c r="C116" s="8" t="s">
        <v>289</v>
      </c>
      <c r="D116" s="9">
        <v>1</v>
      </c>
      <c r="E116" s="12">
        <f>TRUNC(SUMIF(W113:W116, RIGHTB(O116, 1), H113:H116)*U116, 2)</f>
        <v>0</v>
      </c>
      <c r="F116" s="13">
        <f>TRUNC(E116*D116,1)</f>
        <v>0</v>
      </c>
      <c r="G116" s="12">
        <v>0</v>
      </c>
      <c r="H116" s="13">
        <f>TRUNC(G116*D116,1)</f>
        <v>0</v>
      </c>
      <c r="I116" s="12">
        <v>0</v>
      </c>
      <c r="J116" s="13">
        <f>TRUNC(I116*D116,1)</f>
        <v>0</v>
      </c>
      <c r="K116" s="12">
        <f t="shared" si="21"/>
        <v>0</v>
      </c>
      <c r="L116" s="13">
        <f t="shared" si="21"/>
        <v>0</v>
      </c>
      <c r="M116" s="8" t="s">
        <v>52</v>
      </c>
      <c r="N116" s="5" t="s">
        <v>126</v>
      </c>
      <c r="O116" s="5" t="s">
        <v>342</v>
      </c>
      <c r="P116" s="5" t="s">
        <v>61</v>
      </c>
      <c r="Q116" s="5" t="s">
        <v>61</v>
      </c>
      <c r="R116" s="5" t="s">
        <v>61</v>
      </c>
      <c r="S116" s="1">
        <v>1</v>
      </c>
      <c r="T116" s="1">
        <v>0</v>
      </c>
      <c r="U116" s="1">
        <v>0.03</v>
      </c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5" t="s">
        <v>52</v>
      </c>
      <c r="AK116" s="5" t="s">
        <v>504</v>
      </c>
      <c r="AL116" s="5" t="s">
        <v>52</v>
      </c>
      <c r="AM116" s="5" t="s">
        <v>52</v>
      </c>
    </row>
    <row r="117" spans="1:39" ht="30" customHeight="1">
      <c r="A117" s="8" t="s">
        <v>319</v>
      </c>
      <c r="B117" s="8" t="s">
        <v>52</v>
      </c>
      <c r="C117" s="8" t="s">
        <v>52</v>
      </c>
      <c r="D117" s="9"/>
      <c r="E117" s="12"/>
      <c r="F117" s="13">
        <f>TRUNC(SUMIF(N113:N116, N112, F113:F116),0)</f>
        <v>0</v>
      </c>
      <c r="G117" s="12"/>
      <c r="H117" s="13">
        <f>TRUNC(SUMIF(N113:N116, N112, H113:H116),0)</f>
        <v>0</v>
      </c>
      <c r="I117" s="12"/>
      <c r="J117" s="13">
        <f>TRUNC(SUMIF(N113:N116, N112, J113:J116),0)</f>
        <v>0</v>
      </c>
      <c r="K117" s="12"/>
      <c r="L117" s="13">
        <f>F117+H117+J117</f>
        <v>0</v>
      </c>
      <c r="M117" s="8" t="s">
        <v>52</v>
      </c>
      <c r="N117" s="5" t="s">
        <v>119</v>
      </c>
      <c r="O117" s="5" t="s">
        <v>119</v>
      </c>
      <c r="P117" s="5" t="s">
        <v>52</v>
      </c>
      <c r="Q117" s="5" t="s">
        <v>52</v>
      </c>
      <c r="R117" s="5" t="s">
        <v>52</v>
      </c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5" t="s">
        <v>52</v>
      </c>
      <c r="AK117" s="5" t="s">
        <v>52</v>
      </c>
      <c r="AL117" s="5" t="s">
        <v>52</v>
      </c>
      <c r="AM117" s="5" t="s">
        <v>52</v>
      </c>
    </row>
    <row r="118" spans="1:39" ht="30" customHeight="1">
      <c r="A118" s="9"/>
      <c r="B118" s="9"/>
      <c r="C118" s="9"/>
      <c r="D118" s="9"/>
      <c r="E118" s="12"/>
      <c r="F118" s="13"/>
      <c r="G118" s="12"/>
      <c r="H118" s="13"/>
      <c r="I118" s="12"/>
      <c r="J118" s="13"/>
      <c r="K118" s="12"/>
      <c r="L118" s="13"/>
      <c r="M118" s="9"/>
    </row>
    <row r="119" spans="1:39" ht="30" customHeight="1">
      <c r="A119" s="34" t="s">
        <v>505</v>
      </c>
      <c r="B119" s="34"/>
      <c r="C119" s="34"/>
      <c r="D119" s="34"/>
      <c r="E119" s="35"/>
      <c r="F119" s="36"/>
      <c r="G119" s="35"/>
      <c r="H119" s="36"/>
      <c r="I119" s="35"/>
      <c r="J119" s="36"/>
      <c r="K119" s="35"/>
      <c r="L119" s="36"/>
      <c r="M119" s="34"/>
      <c r="N119" s="2" t="s">
        <v>130</v>
      </c>
    </row>
    <row r="120" spans="1:39" ht="30" customHeight="1">
      <c r="A120" s="8" t="s">
        <v>508</v>
      </c>
      <c r="B120" s="8" t="s">
        <v>509</v>
      </c>
      <c r="C120" s="8" t="s">
        <v>71</v>
      </c>
      <c r="D120" s="9">
        <v>1.05</v>
      </c>
      <c r="E120" s="12">
        <f>단가대비표!O15</f>
        <v>0</v>
      </c>
      <c r="F120" s="13">
        <f>TRUNC(E120*D120,1)</f>
        <v>0</v>
      </c>
      <c r="G120" s="12">
        <f>단가대비표!P15</f>
        <v>0</v>
      </c>
      <c r="H120" s="13">
        <f>TRUNC(G120*D120,1)</f>
        <v>0</v>
      </c>
      <c r="I120" s="12">
        <f>단가대비표!V15</f>
        <v>0</v>
      </c>
      <c r="J120" s="13">
        <f>TRUNC(I120*D120,1)</f>
        <v>0</v>
      </c>
      <c r="K120" s="12">
        <f t="shared" ref="K120:L123" si="22">TRUNC(E120+G120+I120,1)</f>
        <v>0</v>
      </c>
      <c r="L120" s="13">
        <f t="shared" si="22"/>
        <v>0</v>
      </c>
      <c r="M120" s="8" t="s">
        <v>52</v>
      </c>
      <c r="N120" s="5" t="s">
        <v>130</v>
      </c>
      <c r="O120" s="5" t="s">
        <v>510</v>
      </c>
      <c r="P120" s="5" t="s">
        <v>61</v>
      </c>
      <c r="Q120" s="5" t="s">
        <v>61</v>
      </c>
      <c r="R120" s="5" t="s">
        <v>60</v>
      </c>
      <c r="S120" s="1"/>
      <c r="T120" s="1"/>
      <c r="U120" s="1"/>
      <c r="V120" s="1">
        <v>1</v>
      </c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5" t="s">
        <v>52</v>
      </c>
      <c r="AK120" s="5" t="s">
        <v>511</v>
      </c>
      <c r="AL120" s="5" t="s">
        <v>52</v>
      </c>
      <c r="AM120" s="5" t="s">
        <v>52</v>
      </c>
    </row>
    <row r="121" spans="1:39" ht="30" customHeight="1">
      <c r="A121" s="8" t="s">
        <v>333</v>
      </c>
      <c r="B121" s="8" t="s">
        <v>334</v>
      </c>
      <c r="C121" s="8" t="s">
        <v>289</v>
      </c>
      <c r="D121" s="9">
        <v>1</v>
      </c>
      <c r="E121" s="12">
        <f>TRUNC(SUMIF(V120:V123, RIGHTB(O121, 1), F120:F123)*U121, 2)</f>
        <v>0</v>
      </c>
      <c r="F121" s="13">
        <f>TRUNC(E121*D121,1)</f>
        <v>0</v>
      </c>
      <c r="G121" s="12">
        <v>0</v>
      </c>
      <c r="H121" s="13">
        <f>TRUNC(G121*D121,1)</f>
        <v>0</v>
      </c>
      <c r="I121" s="12">
        <v>0</v>
      </c>
      <c r="J121" s="13">
        <f>TRUNC(I121*D121,1)</f>
        <v>0</v>
      </c>
      <c r="K121" s="12">
        <f t="shared" si="22"/>
        <v>0</v>
      </c>
      <c r="L121" s="13">
        <f t="shared" si="22"/>
        <v>0</v>
      </c>
      <c r="M121" s="8" t="s">
        <v>52</v>
      </c>
      <c r="N121" s="5" t="s">
        <v>130</v>
      </c>
      <c r="O121" s="5" t="s">
        <v>335</v>
      </c>
      <c r="P121" s="5" t="s">
        <v>61</v>
      </c>
      <c r="Q121" s="5" t="s">
        <v>61</v>
      </c>
      <c r="R121" s="5" t="s">
        <v>61</v>
      </c>
      <c r="S121" s="1">
        <v>0</v>
      </c>
      <c r="T121" s="1">
        <v>0</v>
      </c>
      <c r="U121" s="1">
        <v>0.02</v>
      </c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5" t="s">
        <v>52</v>
      </c>
      <c r="AK121" s="5" t="s">
        <v>512</v>
      </c>
      <c r="AL121" s="5" t="s">
        <v>52</v>
      </c>
      <c r="AM121" s="5" t="s">
        <v>52</v>
      </c>
    </row>
    <row r="122" spans="1:39" ht="30" customHeight="1">
      <c r="A122" s="8" t="s">
        <v>337</v>
      </c>
      <c r="B122" s="8" t="s">
        <v>315</v>
      </c>
      <c r="C122" s="8" t="s">
        <v>316</v>
      </c>
      <c r="D122" s="9">
        <v>1.7000000000000001E-2</v>
      </c>
      <c r="E122" s="12">
        <f>단가대비표!O89</f>
        <v>0</v>
      </c>
      <c r="F122" s="13">
        <f>TRUNC(E122*D122,1)</f>
        <v>0</v>
      </c>
      <c r="G122" s="12">
        <f>단가대비표!P89</f>
        <v>0</v>
      </c>
      <c r="H122" s="13">
        <f>TRUNC(G122*D122,1)</f>
        <v>0</v>
      </c>
      <c r="I122" s="12">
        <f>단가대비표!V89</f>
        <v>0</v>
      </c>
      <c r="J122" s="13">
        <f>TRUNC(I122*D122,1)</f>
        <v>0</v>
      </c>
      <c r="K122" s="12">
        <f t="shared" si="22"/>
        <v>0</v>
      </c>
      <c r="L122" s="13">
        <f t="shared" si="22"/>
        <v>0</v>
      </c>
      <c r="M122" s="8" t="s">
        <v>52</v>
      </c>
      <c r="N122" s="5" t="s">
        <v>130</v>
      </c>
      <c r="O122" s="5" t="s">
        <v>338</v>
      </c>
      <c r="P122" s="5" t="s">
        <v>61</v>
      </c>
      <c r="Q122" s="5" t="s">
        <v>61</v>
      </c>
      <c r="R122" s="5" t="s">
        <v>60</v>
      </c>
      <c r="S122" s="1"/>
      <c r="T122" s="1"/>
      <c r="U122" s="1"/>
      <c r="V122" s="1"/>
      <c r="W122" s="1">
        <v>2</v>
      </c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5" t="s">
        <v>52</v>
      </c>
      <c r="AK122" s="5" t="s">
        <v>513</v>
      </c>
      <c r="AL122" s="5" t="s">
        <v>52</v>
      </c>
      <c r="AM122" s="5" t="s">
        <v>52</v>
      </c>
    </row>
    <row r="123" spans="1:39" ht="30" customHeight="1">
      <c r="A123" s="8" t="s">
        <v>340</v>
      </c>
      <c r="B123" s="8" t="s">
        <v>341</v>
      </c>
      <c r="C123" s="8" t="s">
        <v>289</v>
      </c>
      <c r="D123" s="9">
        <v>1</v>
      </c>
      <c r="E123" s="12">
        <f>TRUNC(SUMIF(W120:W123, RIGHTB(O123, 1), H120:H123)*U123, 2)</f>
        <v>0</v>
      </c>
      <c r="F123" s="13">
        <f>TRUNC(E123*D123,1)</f>
        <v>0</v>
      </c>
      <c r="G123" s="12">
        <v>0</v>
      </c>
      <c r="H123" s="13">
        <f>TRUNC(G123*D123,1)</f>
        <v>0</v>
      </c>
      <c r="I123" s="12">
        <v>0</v>
      </c>
      <c r="J123" s="13">
        <f>TRUNC(I123*D123,1)</f>
        <v>0</v>
      </c>
      <c r="K123" s="12">
        <f t="shared" si="22"/>
        <v>0</v>
      </c>
      <c r="L123" s="13">
        <f t="shared" si="22"/>
        <v>0</v>
      </c>
      <c r="M123" s="8" t="s">
        <v>52</v>
      </c>
      <c r="N123" s="5" t="s">
        <v>130</v>
      </c>
      <c r="O123" s="5" t="s">
        <v>342</v>
      </c>
      <c r="P123" s="5" t="s">
        <v>61</v>
      </c>
      <c r="Q123" s="5" t="s">
        <v>61</v>
      </c>
      <c r="R123" s="5" t="s">
        <v>61</v>
      </c>
      <c r="S123" s="1">
        <v>1</v>
      </c>
      <c r="T123" s="1">
        <v>0</v>
      </c>
      <c r="U123" s="1">
        <v>0.03</v>
      </c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5" t="s">
        <v>52</v>
      </c>
      <c r="AK123" s="5" t="s">
        <v>514</v>
      </c>
      <c r="AL123" s="5" t="s">
        <v>52</v>
      </c>
      <c r="AM123" s="5" t="s">
        <v>52</v>
      </c>
    </row>
    <row r="124" spans="1:39" ht="30" customHeight="1">
      <c r="A124" s="8" t="s">
        <v>319</v>
      </c>
      <c r="B124" s="8" t="s">
        <v>52</v>
      </c>
      <c r="C124" s="8" t="s">
        <v>52</v>
      </c>
      <c r="D124" s="9"/>
      <c r="E124" s="12"/>
      <c r="F124" s="13">
        <f>TRUNC(SUMIF(N120:N123, N119, F120:F123),0)</f>
        <v>0</v>
      </c>
      <c r="G124" s="12"/>
      <c r="H124" s="13">
        <f>TRUNC(SUMIF(N120:N123, N119, H120:H123),0)</f>
        <v>0</v>
      </c>
      <c r="I124" s="12"/>
      <c r="J124" s="13">
        <f>TRUNC(SUMIF(N120:N123, N119, J120:J123),0)</f>
        <v>0</v>
      </c>
      <c r="K124" s="12"/>
      <c r="L124" s="13">
        <f>F124+H124+J124</f>
        <v>0</v>
      </c>
      <c r="M124" s="8" t="s">
        <v>52</v>
      </c>
      <c r="N124" s="5" t="s">
        <v>119</v>
      </c>
      <c r="O124" s="5" t="s">
        <v>119</v>
      </c>
      <c r="P124" s="5" t="s">
        <v>52</v>
      </c>
      <c r="Q124" s="5" t="s">
        <v>52</v>
      </c>
      <c r="R124" s="5" t="s">
        <v>52</v>
      </c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5" t="s">
        <v>52</v>
      </c>
      <c r="AK124" s="5" t="s">
        <v>52</v>
      </c>
      <c r="AL124" s="5" t="s">
        <v>52</v>
      </c>
      <c r="AM124" s="5" t="s">
        <v>52</v>
      </c>
    </row>
    <row r="125" spans="1:39" ht="30" customHeight="1">
      <c r="A125" s="9"/>
      <c r="B125" s="9"/>
      <c r="C125" s="9"/>
      <c r="D125" s="9"/>
      <c r="E125" s="12"/>
      <c r="F125" s="13"/>
      <c r="G125" s="12"/>
      <c r="H125" s="13"/>
      <c r="I125" s="12"/>
      <c r="J125" s="13"/>
      <c r="K125" s="12"/>
      <c r="L125" s="13"/>
      <c r="M125" s="9"/>
    </row>
    <row r="126" spans="1:39" ht="30" customHeight="1">
      <c r="A126" s="34" t="s">
        <v>515</v>
      </c>
      <c r="B126" s="34"/>
      <c r="C126" s="34"/>
      <c r="D126" s="34"/>
      <c r="E126" s="35"/>
      <c r="F126" s="36"/>
      <c r="G126" s="35"/>
      <c r="H126" s="36"/>
      <c r="I126" s="35"/>
      <c r="J126" s="36"/>
      <c r="K126" s="35"/>
      <c r="L126" s="36"/>
      <c r="M126" s="34"/>
      <c r="N126" s="2" t="s">
        <v>133</v>
      </c>
    </row>
    <row r="127" spans="1:39" ht="30" customHeight="1">
      <c r="A127" s="8" t="s">
        <v>373</v>
      </c>
      <c r="B127" s="8" t="s">
        <v>517</v>
      </c>
      <c r="C127" s="8" t="s">
        <v>71</v>
      </c>
      <c r="D127" s="9">
        <v>1.1000000000000001</v>
      </c>
      <c r="E127" s="12">
        <f>단가대비표!O68</f>
        <v>0</v>
      </c>
      <c r="F127" s="13">
        <f>TRUNC(E127*D127,1)</f>
        <v>0</v>
      </c>
      <c r="G127" s="12">
        <f>단가대비표!P68</f>
        <v>0</v>
      </c>
      <c r="H127" s="13">
        <f>TRUNC(G127*D127,1)</f>
        <v>0</v>
      </c>
      <c r="I127" s="12">
        <f>단가대비표!V68</f>
        <v>0</v>
      </c>
      <c r="J127" s="13">
        <f>TRUNC(I127*D127,1)</f>
        <v>0</v>
      </c>
      <c r="K127" s="12">
        <f t="shared" ref="K127:L130" si="23">TRUNC(E127+G127+I127,1)</f>
        <v>0</v>
      </c>
      <c r="L127" s="13">
        <f t="shared" si="23"/>
        <v>0</v>
      </c>
      <c r="M127" s="8" t="s">
        <v>52</v>
      </c>
      <c r="N127" s="5" t="s">
        <v>133</v>
      </c>
      <c r="O127" s="5" t="s">
        <v>518</v>
      </c>
      <c r="P127" s="5" t="s">
        <v>61</v>
      </c>
      <c r="Q127" s="5" t="s">
        <v>61</v>
      </c>
      <c r="R127" s="5" t="s">
        <v>60</v>
      </c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5" t="s">
        <v>52</v>
      </c>
      <c r="AK127" s="5" t="s">
        <v>519</v>
      </c>
      <c r="AL127" s="5" t="s">
        <v>52</v>
      </c>
      <c r="AM127" s="5" t="s">
        <v>52</v>
      </c>
    </row>
    <row r="128" spans="1:39" ht="30" customHeight="1">
      <c r="A128" s="8" t="s">
        <v>377</v>
      </c>
      <c r="B128" s="8" t="s">
        <v>378</v>
      </c>
      <c r="C128" s="8" t="s">
        <v>289</v>
      </c>
      <c r="D128" s="9">
        <v>1</v>
      </c>
      <c r="E128" s="12">
        <f>TRUNC(SUMIF(V127:V130, RIGHTB(O128, 1), F127:F130)*U128, 2)</f>
        <v>0</v>
      </c>
      <c r="F128" s="13">
        <f>TRUNC(E128*D128,1)</f>
        <v>0</v>
      </c>
      <c r="G128" s="12">
        <v>0</v>
      </c>
      <c r="H128" s="13">
        <f>TRUNC(G128*D128,1)</f>
        <v>0</v>
      </c>
      <c r="I128" s="12">
        <v>0</v>
      </c>
      <c r="J128" s="13">
        <f>TRUNC(I128*D128,1)</f>
        <v>0</v>
      </c>
      <c r="K128" s="12">
        <f t="shared" si="23"/>
        <v>0</v>
      </c>
      <c r="L128" s="13">
        <f t="shared" si="23"/>
        <v>0</v>
      </c>
      <c r="M128" s="8" t="s">
        <v>52</v>
      </c>
      <c r="N128" s="5" t="s">
        <v>133</v>
      </c>
      <c r="O128" s="5" t="s">
        <v>335</v>
      </c>
      <c r="P128" s="5" t="s">
        <v>61</v>
      </c>
      <c r="Q128" s="5" t="s">
        <v>61</v>
      </c>
      <c r="R128" s="5" t="s">
        <v>61</v>
      </c>
      <c r="S128" s="1">
        <v>0</v>
      </c>
      <c r="T128" s="1">
        <v>0</v>
      </c>
      <c r="U128" s="1">
        <v>0.4</v>
      </c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5" t="s">
        <v>52</v>
      </c>
      <c r="AK128" s="5" t="s">
        <v>520</v>
      </c>
      <c r="AL128" s="5" t="s">
        <v>52</v>
      </c>
      <c r="AM128" s="5" t="s">
        <v>52</v>
      </c>
    </row>
    <row r="129" spans="1:39" ht="30" customHeight="1">
      <c r="A129" s="8" t="s">
        <v>314</v>
      </c>
      <c r="B129" s="8" t="s">
        <v>315</v>
      </c>
      <c r="C129" s="8" t="s">
        <v>316</v>
      </c>
      <c r="D129" s="9">
        <v>7.1999999999999995E-2</v>
      </c>
      <c r="E129" s="12">
        <f>단가대비표!O87</f>
        <v>0</v>
      </c>
      <c r="F129" s="13">
        <f>TRUNC(E129*D129,1)</f>
        <v>0</v>
      </c>
      <c r="G129" s="12">
        <f>단가대비표!P87</f>
        <v>0</v>
      </c>
      <c r="H129" s="13">
        <f>TRUNC(G129*D129,1)</f>
        <v>0</v>
      </c>
      <c r="I129" s="12">
        <f>단가대비표!V87</f>
        <v>0</v>
      </c>
      <c r="J129" s="13">
        <f>TRUNC(I129*D129,1)</f>
        <v>0</v>
      </c>
      <c r="K129" s="12">
        <f t="shared" si="23"/>
        <v>0</v>
      </c>
      <c r="L129" s="13">
        <f t="shared" si="23"/>
        <v>0</v>
      </c>
      <c r="M129" s="8" t="s">
        <v>52</v>
      </c>
      <c r="N129" s="5" t="s">
        <v>133</v>
      </c>
      <c r="O129" s="5" t="s">
        <v>317</v>
      </c>
      <c r="P129" s="5" t="s">
        <v>61</v>
      </c>
      <c r="Q129" s="5" t="s">
        <v>61</v>
      </c>
      <c r="R129" s="5" t="s">
        <v>60</v>
      </c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5" t="s">
        <v>52</v>
      </c>
      <c r="AK129" s="5" t="s">
        <v>521</v>
      </c>
      <c r="AL129" s="5" t="s">
        <v>52</v>
      </c>
      <c r="AM129" s="5" t="s">
        <v>52</v>
      </c>
    </row>
    <row r="130" spans="1:39" ht="30" customHeight="1">
      <c r="A130" s="8" t="s">
        <v>340</v>
      </c>
      <c r="B130" s="8" t="s">
        <v>341</v>
      </c>
      <c r="C130" s="8" t="s">
        <v>289</v>
      </c>
      <c r="D130" s="9">
        <v>1</v>
      </c>
      <c r="E130" s="12">
        <f>TRUNC(SUMIF(W127:W130, RIGHTB(O130, 1), H127:H130)*U130, 2)</f>
        <v>0</v>
      </c>
      <c r="F130" s="13">
        <f>TRUNC(E130*D130,1)</f>
        <v>0</v>
      </c>
      <c r="G130" s="12">
        <v>0</v>
      </c>
      <c r="H130" s="13">
        <f>TRUNC(G130*D130,1)</f>
        <v>0</v>
      </c>
      <c r="I130" s="12">
        <v>0</v>
      </c>
      <c r="J130" s="13">
        <f>TRUNC(I130*D130,1)</f>
        <v>0</v>
      </c>
      <c r="K130" s="12">
        <f t="shared" si="23"/>
        <v>0</v>
      </c>
      <c r="L130" s="13">
        <f t="shared" si="23"/>
        <v>0</v>
      </c>
      <c r="M130" s="8" t="s">
        <v>52</v>
      </c>
      <c r="N130" s="5" t="s">
        <v>133</v>
      </c>
      <c r="O130" s="5" t="s">
        <v>342</v>
      </c>
      <c r="P130" s="5" t="s">
        <v>61</v>
      </c>
      <c r="Q130" s="5" t="s">
        <v>61</v>
      </c>
      <c r="R130" s="5" t="s">
        <v>61</v>
      </c>
      <c r="S130" s="1">
        <v>1</v>
      </c>
      <c r="T130" s="1">
        <v>0</v>
      </c>
      <c r="U130" s="1">
        <v>0.03</v>
      </c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5" t="s">
        <v>52</v>
      </c>
      <c r="AK130" s="5" t="s">
        <v>522</v>
      </c>
      <c r="AL130" s="5" t="s">
        <v>52</v>
      </c>
      <c r="AM130" s="5" t="s">
        <v>52</v>
      </c>
    </row>
    <row r="131" spans="1:39" ht="30" customHeight="1">
      <c r="A131" s="8" t="s">
        <v>319</v>
      </c>
      <c r="B131" s="8" t="s">
        <v>52</v>
      </c>
      <c r="C131" s="8" t="s">
        <v>52</v>
      </c>
      <c r="D131" s="9"/>
      <c r="E131" s="12"/>
      <c r="F131" s="13">
        <f>TRUNC(SUMIF(N127:N130, N126, F127:F130),0)</f>
        <v>0</v>
      </c>
      <c r="G131" s="12"/>
      <c r="H131" s="13">
        <f>TRUNC(SUMIF(N127:N130, N126, H127:H130),0)</f>
        <v>0</v>
      </c>
      <c r="I131" s="12"/>
      <c r="J131" s="13">
        <f>TRUNC(SUMIF(N127:N130, N126, J127:J130),0)</f>
        <v>0</v>
      </c>
      <c r="K131" s="12"/>
      <c r="L131" s="13">
        <f>F131+H131+J131</f>
        <v>0</v>
      </c>
      <c r="M131" s="8" t="s">
        <v>52</v>
      </c>
      <c r="N131" s="5" t="s">
        <v>119</v>
      </c>
      <c r="O131" s="5" t="s">
        <v>119</v>
      </c>
      <c r="P131" s="5" t="s">
        <v>52</v>
      </c>
      <c r="Q131" s="5" t="s">
        <v>52</v>
      </c>
      <c r="R131" s="5" t="s">
        <v>52</v>
      </c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5" t="s">
        <v>52</v>
      </c>
      <c r="AK131" s="5" t="s">
        <v>52</v>
      </c>
      <c r="AL131" s="5" t="s">
        <v>52</v>
      </c>
      <c r="AM131" s="5" t="s">
        <v>52</v>
      </c>
    </row>
    <row r="132" spans="1:39" ht="30" customHeight="1">
      <c r="A132" s="9"/>
      <c r="B132" s="9"/>
      <c r="C132" s="9"/>
      <c r="D132" s="9"/>
      <c r="E132" s="12"/>
      <c r="F132" s="13"/>
      <c r="G132" s="12"/>
      <c r="H132" s="13"/>
      <c r="I132" s="12"/>
      <c r="J132" s="13"/>
      <c r="K132" s="12"/>
      <c r="L132" s="13"/>
      <c r="M132" s="9"/>
    </row>
    <row r="133" spans="1:39" ht="30" customHeight="1">
      <c r="A133" s="34" t="s">
        <v>523</v>
      </c>
      <c r="B133" s="34"/>
      <c r="C133" s="34"/>
      <c r="D133" s="34"/>
      <c r="E133" s="35"/>
      <c r="F133" s="36"/>
      <c r="G133" s="35"/>
      <c r="H133" s="36"/>
      <c r="I133" s="35"/>
      <c r="J133" s="36"/>
      <c r="K133" s="35"/>
      <c r="L133" s="36"/>
      <c r="M133" s="34"/>
      <c r="N133" s="2" t="s">
        <v>136</v>
      </c>
    </row>
    <row r="134" spans="1:39" ht="30" customHeight="1">
      <c r="A134" s="8" t="s">
        <v>373</v>
      </c>
      <c r="B134" s="8" t="s">
        <v>525</v>
      </c>
      <c r="C134" s="8" t="s">
        <v>71</v>
      </c>
      <c r="D134" s="9">
        <v>1.1000000000000001</v>
      </c>
      <c r="E134" s="12">
        <f>단가대비표!O66</f>
        <v>0</v>
      </c>
      <c r="F134" s="13">
        <f>TRUNC(E134*D134,1)</f>
        <v>0</v>
      </c>
      <c r="G134" s="12">
        <f>단가대비표!P66</f>
        <v>0</v>
      </c>
      <c r="H134" s="13">
        <f>TRUNC(G134*D134,1)</f>
        <v>0</v>
      </c>
      <c r="I134" s="12">
        <f>단가대비표!V66</f>
        <v>0</v>
      </c>
      <c r="J134" s="13">
        <f>TRUNC(I134*D134,1)</f>
        <v>0</v>
      </c>
      <c r="K134" s="12">
        <f t="shared" ref="K134:L137" si="24">TRUNC(E134+G134+I134,1)</f>
        <v>0</v>
      </c>
      <c r="L134" s="13">
        <f t="shared" si="24"/>
        <v>0</v>
      </c>
      <c r="M134" s="8" t="s">
        <v>52</v>
      </c>
      <c r="N134" s="5" t="s">
        <v>136</v>
      </c>
      <c r="O134" s="5" t="s">
        <v>526</v>
      </c>
      <c r="P134" s="5" t="s">
        <v>61</v>
      </c>
      <c r="Q134" s="5" t="s">
        <v>61</v>
      </c>
      <c r="R134" s="5" t="s">
        <v>60</v>
      </c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5" t="s">
        <v>52</v>
      </c>
      <c r="AK134" s="5" t="s">
        <v>527</v>
      </c>
      <c r="AL134" s="5" t="s">
        <v>52</v>
      </c>
      <c r="AM134" s="5" t="s">
        <v>52</v>
      </c>
    </row>
    <row r="135" spans="1:39" ht="30" customHeight="1">
      <c r="A135" s="8" t="s">
        <v>377</v>
      </c>
      <c r="B135" s="8" t="s">
        <v>378</v>
      </c>
      <c r="C135" s="8" t="s">
        <v>289</v>
      </c>
      <c r="D135" s="9">
        <v>1</v>
      </c>
      <c r="E135" s="12">
        <f>TRUNC(SUMIF(V134:V137, RIGHTB(O135, 1), F134:F137)*U135, 2)</f>
        <v>0</v>
      </c>
      <c r="F135" s="13">
        <f>TRUNC(E135*D135,1)</f>
        <v>0</v>
      </c>
      <c r="G135" s="12">
        <v>0</v>
      </c>
      <c r="H135" s="13">
        <f>TRUNC(G135*D135,1)</f>
        <v>0</v>
      </c>
      <c r="I135" s="12">
        <v>0</v>
      </c>
      <c r="J135" s="13">
        <f>TRUNC(I135*D135,1)</f>
        <v>0</v>
      </c>
      <c r="K135" s="12">
        <f t="shared" si="24"/>
        <v>0</v>
      </c>
      <c r="L135" s="13">
        <f t="shared" si="24"/>
        <v>0</v>
      </c>
      <c r="M135" s="8" t="s">
        <v>52</v>
      </c>
      <c r="N135" s="5" t="s">
        <v>136</v>
      </c>
      <c r="O135" s="5" t="s">
        <v>335</v>
      </c>
      <c r="P135" s="5" t="s">
        <v>61</v>
      </c>
      <c r="Q135" s="5" t="s">
        <v>61</v>
      </c>
      <c r="R135" s="5" t="s">
        <v>61</v>
      </c>
      <c r="S135" s="1">
        <v>0</v>
      </c>
      <c r="T135" s="1">
        <v>0</v>
      </c>
      <c r="U135" s="1">
        <v>0.4</v>
      </c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5" t="s">
        <v>52</v>
      </c>
      <c r="AK135" s="5" t="s">
        <v>528</v>
      </c>
      <c r="AL135" s="5" t="s">
        <v>52</v>
      </c>
      <c r="AM135" s="5" t="s">
        <v>52</v>
      </c>
    </row>
    <row r="136" spans="1:39" ht="30" customHeight="1">
      <c r="A136" s="8" t="s">
        <v>314</v>
      </c>
      <c r="B136" s="8" t="s">
        <v>315</v>
      </c>
      <c r="C136" s="8" t="s">
        <v>316</v>
      </c>
      <c r="D136" s="9">
        <v>4.4999999999999998E-2</v>
      </c>
      <c r="E136" s="12">
        <f>단가대비표!O87</f>
        <v>0</v>
      </c>
      <c r="F136" s="13">
        <f>TRUNC(E136*D136,1)</f>
        <v>0</v>
      </c>
      <c r="G136" s="12">
        <f>단가대비표!P87</f>
        <v>0</v>
      </c>
      <c r="H136" s="13">
        <f>TRUNC(G136*D136,1)</f>
        <v>0</v>
      </c>
      <c r="I136" s="12">
        <f>단가대비표!V87</f>
        <v>0</v>
      </c>
      <c r="J136" s="13">
        <f>TRUNC(I136*D136,1)</f>
        <v>0</v>
      </c>
      <c r="K136" s="12">
        <f t="shared" si="24"/>
        <v>0</v>
      </c>
      <c r="L136" s="13">
        <f t="shared" si="24"/>
        <v>0</v>
      </c>
      <c r="M136" s="8" t="s">
        <v>52</v>
      </c>
      <c r="N136" s="5" t="s">
        <v>136</v>
      </c>
      <c r="O136" s="5" t="s">
        <v>317</v>
      </c>
      <c r="P136" s="5" t="s">
        <v>61</v>
      </c>
      <c r="Q136" s="5" t="s">
        <v>61</v>
      </c>
      <c r="R136" s="5" t="s">
        <v>60</v>
      </c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5" t="s">
        <v>52</v>
      </c>
      <c r="AK136" s="5" t="s">
        <v>529</v>
      </c>
      <c r="AL136" s="5" t="s">
        <v>52</v>
      </c>
      <c r="AM136" s="5" t="s">
        <v>52</v>
      </c>
    </row>
    <row r="137" spans="1:39" ht="30" customHeight="1">
      <c r="A137" s="8" t="s">
        <v>340</v>
      </c>
      <c r="B137" s="8" t="s">
        <v>341</v>
      </c>
      <c r="C137" s="8" t="s">
        <v>289</v>
      </c>
      <c r="D137" s="9">
        <v>1</v>
      </c>
      <c r="E137" s="12">
        <f>TRUNC(SUMIF(W134:W137, RIGHTB(O137, 1), H134:H137)*U137, 2)</f>
        <v>0</v>
      </c>
      <c r="F137" s="13">
        <f>TRUNC(E137*D137,1)</f>
        <v>0</v>
      </c>
      <c r="G137" s="12">
        <v>0</v>
      </c>
      <c r="H137" s="13">
        <f>TRUNC(G137*D137,1)</f>
        <v>0</v>
      </c>
      <c r="I137" s="12">
        <v>0</v>
      </c>
      <c r="J137" s="13">
        <f>TRUNC(I137*D137,1)</f>
        <v>0</v>
      </c>
      <c r="K137" s="12">
        <f t="shared" si="24"/>
        <v>0</v>
      </c>
      <c r="L137" s="13">
        <f t="shared" si="24"/>
        <v>0</v>
      </c>
      <c r="M137" s="8" t="s">
        <v>52</v>
      </c>
      <c r="N137" s="5" t="s">
        <v>136</v>
      </c>
      <c r="O137" s="5" t="s">
        <v>342</v>
      </c>
      <c r="P137" s="5" t="s">
        <v>61</v>
      </c>
      <c r="Q137" s="5" t="s">
        <v>61</v>
      </c>
      <c r="R137" s="5" t="s">
        <v>61</v>
      </c>
      <c r="S137" s="1">
        <v>1</v>
      </c>
      <c r="T137" s="1">
        <v>0</v>
      </c>
      <c r="U137" s="1">
        <v>0.03</v>
      </c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5" t="s">
        <v>52</v>
      </c>
      <c r="AK137" s="5" t="s">
        <v>530</v>
      </c>
      <c r="AL137" s="5" t="s">
        <v>52</v>
      </c>
      <c r="AM137" s="5" t="s">
        <v>52</v>
      </c>
    </row>
    <row r="138" spans="1:39" ht="30" customHeight="1">
      <c r="A138" s="8" t="s">
        <v>319</v>
      </c>
      <c r="B138" s="8" t="s">
        <v>52</v>
      </c>
      <c r="C138" s="8" t="s">
        <v>52</v>
      </c>
      <c r="D138" s="9"/>
      <c r="E138" s="12"/>
      <c r="F138" s="13">
        <f>TRUNC(SUMIF(N134:N137, N133, F134:F137),0)</f>
        <v>0</v>
      </c>
      <c r="G138" s="12"/>
      <c r="H138" s="13">
        <f>TRUNC(SUMIF(N134:N137, N133, H134:H137),0)</f>
        <v>0</v>
      </c>
      <c r="I138" s="12"/>
      <c r="J138" s="13">
        <f>TRUNC(SUMIF(N134:N137, N133, J134:J137),0)</f>
        <v>0</v>
      </c>
      <c r="K138" s="12"/>
      <c r="L138" s="13">
        <f>F138+H138+J138</f>
        <v>0</v>
      </c>
      <c r="M138" s="8" t="s">
        <v>52</v>
      </c>
      <c r="N138" s="5" t="s">
        <v>119</v>
      </c>
      <c r="O138" s="5" t="s">
        <v>119</v>
      </c>
      <c r="P138" s="5" t="s">
        <v>52</v>
      </c>
      <c r="Q138" s="5" t="s">
        <v>52</v>
      </c>
      <c r="R138" s="5" t="s">
        <v>52</v>
      </c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5" t="s">
        <v>52</v>
      </c>
      <c r="AK138" s="5" t="s">
        <v>52</v>
      </c>
      <c r="AL138" s="5" t="s">
        <v>52</v>
      </c>
      <c r="AM138" s="5" t="s">
        <v>52</v>
      </c>
    </row>
    <row r="139" spans="1:39" ht="30" customHeight="1">
      <c r="A139" s="9"/>
      <c r="B139" s="9"/>
      <c r="C139" s="9"/>
      <c r="D139" s="9"/>
      <c r="E139" s="12"/>
      <c r="F139" s="13"/>
      <c r="G139" s="12"/>
      <c r="H139" s="13"/>
      <c r="I139" s="12"/>
      <c r="J139" s="13"/>
      <c r="K139" s="12"/>
      <c r="L139" s="13"/>
      <c r="M139" s="9"/>
    </row>
    <row r="140" spans="1:39" ht="30" customHeight="1">
      <c r="A140" s="34" t="s">
        <v>531</v>
      </c>
      <c r="B140" s="34"/>
      <c r="C140" s="34"/>
      <c r="D140" s="34"/>
      <c r="E140" s="35"/>
      <c r="F140" s="36"/>
      <c r="G140" s="35"/>
      <c r="H140" s="36"/>
      <c r="I140" s="35"/>
      <c r="J140" s="36"/>
      <c r="K140" s="35"/>
      <c r="L140" s="36"/>
      <c r="M140" s="34"/>
      <c r="N140" s="2" t="s">
        <v>140</v>
      </c>
    </row>
    <row r="141" spans="1:39" ht="30" customHeight="1">
      <c r="A141" s="8" t="s">
        <v>533</v>
      </c>
      <c r="B141" s="8" t="s">
        <v>534</v>
      </c>
      <c r="C141" s="8" t="s">
        <v>166</v>
      </c>
      <c r="D141" s="9">
        <v>1.1000000000000001</v>
      </c>
      <c r="E141" s="12">
        <f>단가대비표!O72</f>
        <v>0</v>
      </c>
      <c r="F141" s="13">
        <f>TRUNC(E141*D141,1)</f>
        <v>0</v>
      </c>
      <c r="G141" s="12">
        <f>단가대비표!P72</f>
        <v>0</v>
      </c>
      <c r="H141" s="13">
        <f>TRUNC(G141*D141,1)</f>
        <v>0</v>
      </c>
      <c r="I141" s="12">
        <f>단가대비표!V72</f>
        <v>0</v>
      </c>
      <c r="J141" s="13">
        <f>TRUNC(I141*D141,1)</f>
        <v>0</v>
      </c>
      <c r="K141" s="12">
        <f t="shared" ref="K141:L145" si="25">TRUNC(E141+G141+I141,1)</f>
        <v>0</v>
      </c>
      <c r="L141" s="13">
        <f t="shared" si="25"/>
        <v>0</v>
      </c>
      <c r="M141" s="8" t="s">
        <v>52</v>
      </c>
      <c r="N141" s="5" t="s">
        <v>140</v>
      </c>
      <c r="O141" s="5" t="s">
        <v>535</v>
      </c>
      <c r="P141" s="5" t="s">
        <v>61</v>
      </c>
      <c r="Q141" s="5" t="s">
        <v>61</v>
      </c>
      <c r="R141" s="5" t="s">
        <v>60</v>
      </c>
      <c r="S141" s="1"/>
      <c r="T141" s="1"/>
      <c r="U141" s="1"/>
      <c r="V141" s="1">
        <v>1</v>
      </c>
      <c r="W141" s="1">
        <v>2</v>
      </c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5" t="s">
        <v>52</v>
      </c>
      <c r="AK141" s="5" t="s">
        <v>536</v>
      </c>
      <c r="AL141" s="5" t="s">
        <v>52</v>
      </c>
      <c r="AM141" s="5" t="s">
        <v>52</v>
      </c>
    </row>
    <row r="142" spans="1:39" ht="30" customHeight="1">
      <c r="A142" s="8" t="s">
        <v>377</v>
      </c>
      <c r="B142" s="8" t="s">
        <v>389</v>
      </c>
      <c r="C142" s="8" t="s">
        <v>289</v>
      </c>
      <c r="D142" s="9">
        <v>1</v>
      </c>
      <c r="E142" s="12">
        <f>TRUNC(SUMIF(V141:V145, RIGHTB(O142, 1), F141:F145)*U142, 2)</f>
        <v>0</v>
      </c>
      <c r="F142" s="13">
        <f>TRUNC(E142*D142,1)</f>
        <v>0</v>
      </c>
      <c r="G142" s="12">
        <v>0</v>
      </c>
      <c r="H142" s="13">
        <f>TRUNC(G142*D142,1)</f>
        <v>0</v>
      </c>
      <c r="I142" s="12">
        <v>0</v>
      </c>
      <c r="J142" s="13">
        <f>TRUNC(I142*D142,1)</f>
        <v>0</v>
      </c>
      <c r="K142" s="12">
        <f t="shared" si="25"/>
        <v>0</v>
      </c>
      <c r="L142" s="13">
        <f t="shared" si="25"/>
        <v>0</v>
      </c>
      <c r="M142" s="8" t="s">
        <v>52</v>
      </c>
      <c r="N142" s="5" t="s">
        <v>140</v>
      </c>
      <c r="O142" s="5" t="s">
        <v>335</v>
      </c>
      <c r="P142" s="5" t="s">
        <v>61</v>
      </c>
      <c r="Q142" s="5" t="s">
        <v>61</v>
      </c>
      <c r="R142" s="5" t="s">
        <v>61</v>
      </c>
      <c r="S142" s="1">
        <v>0</v>
      </c>
      <c r="T142" s="1">
        <v>0</v>
      </c>
      <c r="U142" s="1">
        <v>0.15</v>
      </c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5" t="s">
        <v>52</v>
      </c>
      <c r="AK142" s="5" t="s">
        <v>537</v>
      </c>
      <c r="AL142" s="5" t="s">
        <v>52</v>
      </c>
      <c r="AM142" s="5" t="s">
        <v>52</v>
      </c>
    </row>
    <row r="143" spans="1:39" ht="30" customHeight="1">
      <c r="A143" s="8" t="s">
        <v>333</v>
      </c>
      <c r="B143" s="8" t="s">
        <v>334</v>
      </c>
      <c r="C143" s="8" t="s">
        <v>289</v>
      </c>
      <c r="D143" s="9">
        <v>1</v>
      </c>
      <c r="E143" s="12">
        <f>TRUNC(SUMIF(W141:W145, RIGHTB(O143, 1), F141:F145)*U143, 2)</f>
        <v>0</v>
      </c>
      <c r="F143" s="13">
        <f>TRUNC(E143*D143,1)</f>
        <v>0</v>
      </c>
      <c r="G143" s="12">
        <v>0</v>
      </c>
      <c r="H143" s="13">
        <f>TRUNC(G143*D143,1)</f>
        <v>0</v>
      </c>
      <c r="I143" s="12">
        <v>0</v>
      </c>
      <c r="J143" s="13">
        <f>TRUNC(I143*D143,1)</f>
        <v>0</v>
      </c>
      <c r="K143" s="12">
        <f t="shared" si="25"/>
        <v>0</v>
      </c>
      <c r="L143" s="13">
        <f t="shared" si="25"/>
        <v>0</v>
      </c>
      <c r="M143" s="8" t="s">
        <v>52</v>
      </c>
      <c r="N143" s="5" t="s">
        <v>140</v>
      </c>
      <c r="O143" s="5" t="s">
        <v>342</v>
      </c>
      <c r="P143" s="5" t="s">
        <v>61</v>
      </c>
      <c r="Q143" s="5" t="s">
        <v>61</v>
      </c>
      <c r="R143" s="5" t="s">
        <v>61</v>
      </c>
      <c r="S143" s="1">
        <v>0</v>
      </c>
      <c r="T143" s="1">
        <v>0</v>
      </c>
      <c r="U143" s="1">
        <v>0.02</v>
      </c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5" t="s">
        <v>52</v>
      </c>
      <c r="AK143" s="5" t="s">
        <v>538</v>
      </c>
      <c r="AL143" s="5" t="s">
        <v>52</v>
      </c>
      <c r="AM143" s="5" t="s">
        <v>52</v>
      </c>
    </row>
    <row r="144" spans="1:39" ht="30" customHeight="1">
      <c r="A144" s="8" t="s">
        <v>314</v>
      </c>
      <c r="B144" s="8" t="s">
        <v>315</v>
      </c>
      <c r="C144" s="8" t="s">
        <v>316</v>
      </c>
      <c r="D144" s="9">
        <v>6.3E-2</v>
      </c>
      <c r="E144" s="12">
        <f>단가대비표!O87</f>
        <v>0</v>
      </c>
      <c r="F144" s="13">
        <f>TRUNC(E144*D144,1)</f>
        <v>0</v>
      </c>
      <c r="G144" s="12">
        <f>단가대비표!P87</f>
        <v>0</v>
      </c>
      <c r="H144" s="13">
        <f>TRUNC(G144*D144,1)</f>
        <v>0</v>
      </c>
      <c r="I144" s="12">
        <f>단가대비표!V87</f>
        <v>0</v>
      </c>
      <c r="J144" s="13">
        <f>TRUNC(I144*D144,1)</f>
        <v>0</v>
      </c>
      <c r="K144" s="12">
        <f t="shared" si="25"/>
        <v>0</v>
      </c>
      <c r="L144" s="13">
        <f t="shared" si="25"/>
        <v>0</v>
      </c>
      <c r="M144" s="8" t="s">
        <v>52</v>
      </c>
      <c r="N144" s="5" t="s">
        <v>140</v>
      </c>
      <c r="O144" s="5" t="s">
        <v>317</v>
      </c>
      <c r="P144" s="5" t="s">
        <v>61</v>
      </c>
      <c r="Q144" s="5" t="s">
        <v>61</v>
      </c>
      <c r="R144" s="5" t="s">
        <v>60</v>
      </c>
      <c r="S144" s="1"/>
      <c r="T144" s="1"/>
      <c r="U144" s="1"/>
      <c r="V144" s="1"/>
      <c r="W144" s="1"/>
      <c r="X144" s="1">
        <v>3</v>
      </c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5" t="s">
        <v>52</v>
      </c>
      <c r="AK144" s="5" t="s">
        <v>539</v>
      </c>
      <c r="AL144" s="5" t="s">
        <v>52</v>
      </c>
      <c r="AM144" s="5" t="s">
        <v>52</v>
      </c>
    </row>
    <row r="145" spans="1:39" ht="30" customHeight="1">
      <c r="A145" s="8" t="s">
        <v>340</v>
      </c>
      <c r="B145" s="8" t="s">
        <v>341</v>
      </c>
      <c r="C145" s="8" t="s">
        <v>289</v>
      </c>
      <c r="D145" s="9">
        <v>1</v>
      </c>
      <c r="E145" s="12">
        <f>TRUNC(SUMIF(X141:X145, RIGHTB(O145, 1), H141:H145)*U145, 2)</f>
        <v>0</v>
      </c>
      <c r="F145" s="13">
        <f>TRUNC(E145*D145,1)</f>
        <v>0</v>
      </c>
      <c r="G145" s="12">
        <v>0</v>
      </c>
      <c r="H145" s="13">
        <f>TRUNC(G145*D145,1)</f>
        <v>0</v>
      </c>
      <c r="I145" s="12">
        <v>0</v>
      </c>
      <c r="J145" s="13">
        <f>TRUNC(I145*D145,1)</f>
        <v>0</v>
      </c>
      <c r="K145" s="12">
        <f t="shared" si="25"/>
        <v>0</v>
      </c>
      <c r="L145" s="13">
        <f t="shared" si="25"/>
        <v>0</v>
      </c>
      <c r="M145" s="8" t="s">
        <v>52</v>
      </c>
      <c r="N145" s="5" t="s">
        <v>140</v>
      </c>
      <c r="O145" s="5" t="s">
        <v>398</v>
      </c>
      <c r="P145" s="5" t="s">
        <v>61</v>
      </c>
      <c r="Q145" s="5" t="s">
        <v>61</v>
      </c>
      <c r="R145" s="5" t="s">
        <v>61</v>
      </c>
      <c r="S145" s="1">
        <v>1</v>
      </c>
      <c r="T145" s="1">
        <v>0</v>
      </c>
      <c r="U145" s="1">
        <v>0.03</v>
      </c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5" t="s">
        <v>52</v>
      </c>
      <c r="AK145" s="5" t="s">
        <v>540</v>
      </c>
      <c r="AL145" s="5" t="s">
        <v>52</v>
      </c>
      <c r="AM145" s="5" t="s">
        <v>52</v>
      </c>
    </row>
    <row r="146" spans="1:39" ht="30" customHeight="1">
      <c r="A146" s="8" t="s">
        <v>319</v>
      </c>
      <c r="B146" s="8" t="s">
        <v>52</v>
      </c>
      <c r="C146" s="8" t="s">
        <v>52</v>
      </c>
      <c r="D146" s="9"/>
      <c r="E146" s="12"/>
      <c r="F146" s="13">
        <f>TRUNC(SUMIF(N141:N145, N140, F141:F145),0)</f>
        <v>0</v>
      </c>
      <c r="G146" s="12"/>
      <c r="H146" s="13">
        <f>TRUNC(SUMIF(N141:N145, N140, H141:H145),0)</f>
        <v>0</v>
      </c>
      <c r="I146" s="12"/>
      <c r="J146" s="13">
        <f>TRUNC(SUMIF(N141:N145, N140, J141:J145),0)</f>
        <v>0</v>
      </c>
      <c r="K146" s="12"/>
      <c r="L146" s="13">
        <f>F146+H146+J146</f>
        <v>0</v>
      </c>
      <c r="M146" s="8" t="s">
        <v>52</v>
      </c>
      <c r="N146" s="5" t="s">
        <v>119</v>
      </c>
      <c r="O146" s="5" t="s">
        <v>119</v>
      </c>
      <c r="P146" s="5" t="s">
        <v>52</v>
      </c>
      <c r="Q146" s="5" t="s">
        <v>52</v>
      </c>
      <c r="R146" s="5" t="s">
        <v>52</v>
      </c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5" t="s">
        <v>52</v>
      </c>
      <c r="AK146" s="5" t="s">
        <v>52</v>
      </c>
      <c r="AL146" s="5" t="s">
        <v>52</v>
      </c>
      <c r="AM146" s="5" t="s">
        <v>52</v>
      </c>
    </row>
    <row r="147" spans="1:39" ht="30" customHeight="1">
      <c r="A147" s="9"/>
      <c r="B147" s="9"/>
      <c r="C147" s="9"/>
      <c r="D147" s="9"/>
      <c r="E147" s="12"/>
      <c r="F147" s="13"/>
      <c r="G147" s="12"/>
      <c r="H147" s="13"/>
      <c r="I147" s="12"/>
      <c r="J147" s="13"/>
      <c r="K147" s="12"/>
      <c r="L147" s="13"/>
      <c r="M147" s="9"/>
    </row>
    <row r="148" spans="1:39" ht="30" customHeight="1">
      <c r="A148" s="34" t="s">
        <v>541</v>
      </c>
      <c r="B148" s="34"/>
      <c r="C148" s="34"/>
      <c r="D148" s="34"/>
      <c r="E148" s="35"/>
      <c r="F148" s="36"/>
      <c r="G148" s="35"/>
      <c r="H148" s="36"/>
      <c r="I148" s="35"/>
      <c r="J148" s="36"/>
      <c r="K148" s="35"/>
      <c r="L148" s="36"/>
      <c r="M148" s="34"/>
      <c r="N148" s="2" t="s">
        <v>148</v>
      </c>
    </row>
    <row r="149" spans="1:39" ht="30" customHeight="1">
      <c r="A149" s="8" t="s">
        <v>145</v>
      </c>
      <c r="B149" s="8" t="s">
        <v>146</v>
      </c>
      <c r="C149" s="8" t="s">
        <v>166</v>
      </c>
      <c r="D149" s="9">
        <v>1</v>
      </c>
      <c r="E149" s="12">
        <f>단가대비표!O27</f>
        <v>0</v>
      </c>
      <c r="F149" s="13">
        <f>TRUNC(E149*D149,1)</f>
        <v>0</v>
      </c>
      <c r="G149" s="12">
        <f>단가대비표!P27</f>
        <v>0</v>
      </c>
      <c r="H149" s="13">
        <f>TRUNC(G149*D149,1)</f>
        <v>0</v>
      </c>
      <c r="I149" s="12">
        <f>단가대비표!V27</f>
        <v>0</v>
      </c>
      <c r="J149" s="13">
        <f>TRUNC(I149*D149,1)</f>
        <v>0</v>
      </c>
      <c r="K149" s="12">
        <f t="shared" ref="K149:L151" si="26">TRUNC(E149+G149+I149,1)</f>
        <v>0</v>
      </c>
      <c r="L149" s="13">
        <f t="shared" si="26"/>
        <v>0</v>
      </c>
      <c r="M149" s="8" t="s">
        <v>544</v>
      </c>
      <c r="N149" s="5" t="s">
        <v>52</v>
      </c>
      <c r="O149" s="5" t="s">
        <v>267</v>
      </c>
      <c r="P149" s="5" t="s">
        <v>61</v>
      </c>
      <c r="Q149" s="5" t="s">
        <v>61</v>
      </c>
      <c r="R149" s="5" t="s">
        <v>60</v>
      </c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5" t="s">
        <v>545</v>
      </c>
      <c r="AK149" s="5" t="s">
        <v>546</v>
      </c>
      <c r="AL149" s="5" t="s">
        <v>52</v>
      </c>
      <c r="AM149" s="5" t="s">
        <v>52</v>
      </c>
    </row>
    <row r="150" spans="1:39" ht="30" customHeight="1">
      <c r="A150" s="8" t="s">
        <v>314</v>
      </c>
      <c r="B150" s="8" t="s">
        <v>315</v>
      </c>
      <c r="C150" s="8" t="s">
        <v>316</v>
      </c>
      <c r="D150" s="9">
        <v>0.2</v>
      </c>
      <c r="E150" s="12">
        <f>단가대비표!O87</f>
        <v>0</v>
      </c>
      <c r="F150" s="13">
        <f>TRUNC(E150*D150,1)</f>
        <v>0</v>
      </c>
      <c r="G150" s="12">
        <f>단가대비표!P87</f>
        <v>0</v>
      </c>
      <c r="H150" s="13">
        <f>TRUNC(G150*D150,1)</f>
        <v>0</v>
      </c>
      <c r="I150" s="12">
        <f>단가대비표!V87</f>
        <v>0</v>
      </c>
      <c r="J150" s="13">
        <f>TRUNC(I150*D150,1)</f>
        <v>0</v>
      </c>
      <c r="K150" s="12">
        <f t="shared" si="26"/>
        <v>0</v>
      </c>
      <c r="L150" s="13">
        <f t="shared" si="26"/>
        <v>0</v>
      </c>
      <c r="M150" s="8" t="s">
        <v>52</v>
      </c>
      <c r="N150" s="5" t="s">
        <v>148</v>
      </c>
      <c r="O150" s="5" t="s">
        <v>317</v>
      </c>
      <c r="P150" s="5" t="s">
        <v>61</v>
      </c>
      <c r="Q150" s="5" t="s">
        <v>61</v>
      </c>
      <c r="R150" s="5" t="s">
        <v>60</v>
      </c>
      <c r="S150" s="1"/>
      <c r="T150" s="1"/>
      <c r="U150" s="1"/>
      <c r="V150" s="1">
        <v>1</v>
      </c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5" t="s">
        <v>52</v>
      </c>
      <c r="AK150" s="5" t="s">
        <v>547</v>
      </c>
      <c r="AL150" s="5" t="s">
        <v>52</v>
      </c>
      <c r="AM150" s="5" t="s">
        <v>52</v>
      </c>
    </row>
    <row r="151" spans="1:39" ht="30" customHeight="1">
      <c r="A151" s="8" t="s">
        <v>340</v>
      </c>
      <c r="B151" s="8" t="s">
        <v>341</v>
      </c>
      <c r="C151" s="8" t="s">
        <v>289</v>
      </c>
      <c r="D151" s="9">
        <v>1</v>
      </c>
      <c r="E151" s="12">
        <f>TRUNC(SUMIF(V149:V151, RIGHTB(O151, 1), H149:H151)*U151, 2)</f>
        <v>0</v>
      </c>
      <c r="F151" s="13">
        <f>TRUNC(E151*D151,1)</f>
        <v>0</v>
      </c>
      <c r="G151" s="12">
        <v>0</v>
      </c>
      <c r="H151" s="13">
        <f>TRUNC(G151*D151,1)</f>
        <v>0</v>
      </c>
      <c r="I151" s="12">
        <v>0</v>
      </c>
      <c r="J151" s="13">
        <f>TRUNC(I151*D151,1)</f>
        <v>0</v>
      </c>
      <c r="K151" s="12">
        <f t="shared" si="26"/>
        <v>0</v>
      </c>
      <c r="L151" s="13">
        <f t="shared" si="26"/>
        <v>0</v>
      </c>
      <c r="M151" s="8" t="s">
        <v>52</v>
      </c>
      <c r="N151" s="5" t="s">
        <v>148</v>
      </c>
      <c r="O151" s="5" t="s">
        <v>335</v>
      </c>
      <c r="P151" s="5" t="s">
        <v>61</v>
      </c>
      <c r="Q151" s="5" t="s">
        <v>61</v>
      </c>
      <c r="R151" s="5" t="s">
        <v>61</v>
      </c>
      <c r="S151" s="1">
        <v>1</v>
      </c>
      <c r="T151" s="1">
        <v>0</v>
      </c>
      <c r="U151" s="1">
        <v>0.03</v>
      </c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5" t="s">
        <v>52</v>
      </c>
      <c r="AK151" s="5" t="s">
        <v>548</v>
      </c>
      <c r="AL151" s="5" t="s">
        <v>52</v>
      </c>
      <c r="AM151" s="5" t="s">
        <v>52</v>
      </c>
    </row>
    <row r="152" spans="1:39" ht="30" customHeight="1">
      <c r="A152" s="8" t="s">
        <v>319</v>
      </c>
      <c r="B152" s="8" t="s">
        <v>52</v>
      </c>
      <c r="C152" s="8" t="s">
        <v>52</v>
      </c>
      <c r="D152" s="9"/>
      <c r="E152" s="12"/>
      <c r="F152" s="13">
        <f>TRUNC(SUMIF(N149:N151, N148, F149:F151),0)</f>
        <v>0</v>
      </c>
      <c r="G152" s="12"/>
      <c r="H152" s="13">
        <f>TRUNC(SUMIF(N149:N151, N148, H149:H151),0)</f>
        <v>0</v>
      </c>
      <c r="I152" s="12"/>
      <c r="J152" s="13">
        <f>TRUNC(SUMIF(N149:N151, N148, J149:J151),0)</f>
        <v>0</v>
      </c>
      <c r="K152" s="12"/>
      <c r="L152" s="13">
        <f>F152+H152+J152</f>
        <v>0</v>
      </c>
      <c r="M152" s="8" t="s">
        <v>52</v>
      </c>
      <c r="N152" s="5" t="s">
        <v>119</v>
      </c>
      <c r="O152" s="5" t="s">
        <v>119</v>
      </c>
      <c r="P152" s="5" t="s">
        <v>52</v>
      </c>
      <c r="Q152" s="5" t="s">
        <v>52</v>
      </c>
      <c r="R152" s="5" t="s">
        <v>52</v>
      </c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5" t="s">
        <v>52</v>
      </c>
      <c r="AK152" s="5" t="s">
        <v>52</v>
      </c>
      <c r="AL152" s="5" t="s">
        <v>52</v>
      </c>
      <c r="AM152" s="5" t="s">
        <v>52</v>
      </c>
    </row>
    <row r="153" spans="1:39" ht="30" customHeight="1">
      <c r="A153" s="9"/>
      <c r="B153" s="9"/>
      <c r="C153" s="9"/>
      <c r="D153" s="9"/>
      <c r="E153" s="12"/>
      <c r="F153" s="13"/>
      <c r="G153" s="12"/>
      <c r="H153" s="13"/>
      <c r="I153" s="12"/>
      <c r="J153" s="13"/>
      <c r="K153" s="12"/>
      <c r="L153" s="13"/>
      <c r="M153" s="9"/>
    </row>
    <row r="154" spans="1:39" ht="30" customHeight="1">
      <c r="A154" s="34" t="s">
        <v>549</v>
      </c>
      <c r="B154" s="34"/>
      <c r="C154" s="34"/>
      <c r="D154" s="34"/>
      <c r="E154" s="35"/>
      <c r="F154" s="36"/>
      <c r="G154" s="35"/>
      <c r="H154" s="36"/>
      <c r="I154" s="35"/>
      <c r="J154" s="36"/>
      <c r="K154" s="35"/>
      <c r="L154" s="36"/>
      <c r="M154" s="34"/>
      <c r="N154" s="2" t="s">
        <v>151</v>
      </c>
    </row>
    <row r="155" spans="1:39" ht="30" customHeight="1">
      <c r="A155" s="8" t="s">
        <v>145</v>
      </c>
      <c r="B155" s="8" t="s">
        <v>150</v>
      </c>
      <c r="C155" s="8" t="s">
        <v>166</v>
      </c>
      <c r="D155" s="9">
        <v>1</v>
      </c>
      <c r="E155" s="12">
        <f>단가대비표!O28</f>
        <v>0</v>
      </c>
      <c r="F155" s="13">
        <f>TRUNC(E155*D155,1)</f>
        <v>0</v>
      </c>
      <c r="G155" s="12">
        <f>단가대비표!P28</f>
        <v>0</v>
      </c>
      <c r="H155" s="13">
        <f>TRUNC(G155*D155,1)</f>
        <v>0</v>
      </c>
      <c r="I155" s="12">
        <f>단가대비표!V28</f>
        <v>0</v>
      </c>
      <c r="J155" s="13">
        <f>TRUNC(I155*D155,1)</f>
        <v>0</v>
      </c>
      <c r="K155" s="12">
        <f t="shared" ref="K155:L157" si="27">TRUNC(E155+G155+I155,1)</f>
        <v>0</v>
      </c>
      <c r="L155" s="13">
        <f t="shared" si="27"/>
        <v>0</v>
      </c>
      <c r="M155" s="8" t="s">
        <v>544</v>
      </c>
      <c r="N155" s="5" t="s">
        <v>52</v>
      </c>
      <c r="O155" s="5" t="s">
        <v>269</v>
      </c>
      <c r="P155" s="5" t="s">
        <v>61</v>
      </c>
      <c r="Q155" s="5" t="s">
        <v>61</v>
      </c>
      <c r="R155" s="5" t="s">
        <v>60</v>
      </c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5" t="s">
        <v>545</v>
      </c>
      <c r="AK155" s="5" t="s">
        <v>552</v>
      </c>
      <c r="AL155" s="5" t="s">
        <v>52</v>
      </c>
      <c r="AM155" s="5" t="s">
        <v>52</v>
      </c>
    </row>
    <row r="156" spans="1:39" ht="30" customHeight="1">
      <c r="A156" s="8" t="s">
        <v>314</v>
      </c>
      <c r="B156" s="8" t="s">
        <v>315</v>
      </c>
      <c r="C156" s="8" t="s">
        <v>316</v>
      </c>
      <c r="D156" s="9">
        <v>0.16200000000000001</v>
      </c>
      <c r="E156" s="12">
        <f>단가대비표!O87</f>
        <v>0</v>
      </c>
      <c r="F156" s="13">
        <f>TRUNC(E156*D156,1)</f>
        <v>0</v>
      </c>
      <c r="G156" s="12">
        <f>단가대비표!P87</f>
        <v>0</v>
      </c>
      <c r="H156" s="13">
        <f>TRUNC(G156*D156,1)</f>
        <v>0</v>
      </c>
      <c r="I156" s="12">
        <f>단가대비표!V87</f>
        <v>0</v>
      </c>
      <c r="J156" s="13">
        <f>TRUNC(I156*D156,1)</f>
        <v>0</v>
      </c>
      <c r="K156" s="12">
        <f t="shared" si="27"/>
        <v>0</v>
      </c>
      <c r="L156" s="13">
        <f t="shared" si="27"/>
        <v>0</v>
      </c>
      <c r="M156" s="8" t="s">
        <v>52</v>
      </c>
      <c r="N156" s="5" t="s">
        <v>151</v>
      </c>
      <c r="O156" s="5" t="s">
        <v>317</v>
      </c>
      <c r="P156" s="5" t="s">
        <v>61</v>
      </c>
      <c r="Q156" s="5" t="s">
        <v>61</v>
      </c>
      <c r="R156" s="5" t="s">
        <v>60</v>
      </c>
      <c r="S156" s="1"/>
      <c r="T156" s="1"/>
      <c r="U156" s="1"/>
      <c r="V156" s="1">
        <v>1</v>
      </c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5" t="s">
        <v>52</v>
      </c>
      <c r="AK156" s="5" t="s">
        <v>553</v>
      </c>
      <c r="AL156" s="5" t="s">
        <v>52</v>
      </c>
      <c r="AM156" s="5" t="s">
        <v>52</v>
      </c>
    </row>
    <row r="157" spans="1:39" ht="30" customHeight="1">
      <c r="A157" s="8" t="s">
        <v>340</v>
      </c>
      <c r="B157" s="8" t="s">
        <v>341</v>
      </c>
      <c r="C157" s="8" t="s">
        <v>289</v>
      </c>
      <c r="D157" s="9">
        <v>1</v>
      </c>
      <c r="E157" s="12">
        <f>TRUNC(SUMIF(V155:V157, RIGHTB(O157, 1), H155:H157)*U157, 2)</f>
        <v>0</v>
      </c>
      <c r="F157" s="13">
        <f>TRUNC(E157*D157,1)</f>
        <v>0</v>
      </c>
      <c r="G157" s="12">
        <v>0</v>
      </c>
      <c r="H157" s="13">
        <f>TRUNC(G157*D157,1)</f>
        <v>0</v>
      </c>
      <c r="I157" s="12">
        <v>0</v>
      </c>
      <c r="J157" s="13">
        <f>TRUNC(I157*D157,1)</f>
        <v>0</v>
      </c>
      <c r="K157" s="12">
        <f t="shared" si="27"/>
        <v>0</v>
      </c>
      <c r="L157" s="13">
        <f t="shared" si="27"/>
        <v>0</v>
      </c>
      <c r="M157" s="8" t="s">
        <v>52</v>
      </c>
      <c r="N157" s="5" t="s">
        <v>151</v>
      </c>
      <c r="O157" s="5" t="s">
        <v>335</v>
      </c>
      <c r="P157" s="5" t="s">
        <v>61</v>
      </c>
      <c r="Q157" s="5" t="s">
        <v>61</v>
      </c>
      <c r="R157" s="5" t="s">
        <v>61</v>
      </c>
      <c r="S157" s="1">
        <v>1</v>
      </c>
      <c r="T157" s="1">
        <v>0</v>
      </c>
      <c r="U157" s="1">
        <v>0.03</v>
      </c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5" t="s">
        <v>52</v>
      </c>
      <c r="AK157" s="5" t="s">
        <v>554</v>
      </c>
      <c r="AL157" s="5" t="s">
        <v>52</v>
      </c>
      <c r="AM157" s="5" t="s">
        <v>52</v>
      </c>
    </row>
    <row r="158" spans="1:39" ht="30" customHeight="1">
      <c r="A158" s="8" t="s">
        <v>319</v>
      </c>
      <c r="B158" s="8" t="s">
        <v>52</v>
      </c>
      <c r="C158" s="8" t="s">
        <v>52</v>
      </c>
      <c r="D158" s="9"/>
      <c r="E158" s="12"/>
      <c r="F158" s="13">
        <f>TRUNC(SUMIF(N155:N157, N154, F155:F157),0)</f>
        <v>0</v>
      </c>
      <c r="G158" s="12"/>
      <c r="H158" s="13">
        <f>TRUNC(SUMIF(N155:N157, N154, H155:H157),0)</f>
        <v>0</v>
      </c>
      <c r="I158" s="12"/>
      <c r="J158" s="13">
        <f>TRUNC(SUMIF(N155:N157, N154, J155:J157),0)</f>
        <v>0</v>
      </c>
      <c r="K158" s="12"/>
      <c r="L158" s="13">
        <f>F158+H158+J158</f>
        <v>0</v>
      </c>
      <c r="M158" s="8" t="s">
        <v>52</v>
      </c>
      <c r="N158" s="5" t="s">
        <v>119</v>
      </c>
      <c r="O158" s="5" t="s">
        <v>119</v>
      </c>
      <c r="P158" s="5" t="s">
        <v>52</v>
      </c>
      <c r="Q158" s="5" t="s">
        <v>52</v>
      </c>
      <c r="R158" s="5" t="s">
        <v>52</v>
      </c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5" t="s">
        <v>52</v>
      </c>
      <c r="AK158" s="5" t="s">
        <v>52</v>
      </c>
      <c r="AL158" s="5" t="s">
        <v>52</v>
      </c>
      <c r="AM158" s="5" t="s">
        <v>52</v>
      </c>
    </row>
    <row r="159" spans="1:39" ht="30" customHeight="1">
      <c r="A159" s="9"/>
      <c r="B159" s="9"/>
      <c r="C159" s="9"/>
      <c r="D159" s="9"/>
      <c r="E159" s="12"/>
      <c r="F159" s="13"/>
      <c r="G159" s="12"/>
      <c r="H159" s="13"/>
      <c r="I159" s="12"/>
      <c r="J159" s="13"/>
      <c r="K159" s="12"/>
      <c r="L159" s="13"/>
      <c r="M159" s="9"/>
    </row>
    <row r="160" spans="1:39" ht="30" customHeight="1">
      <c r="A160" s="34" t="s">
        <v>555</v>
      </c>
      <c r="B160" s="34"/>
      <c r="C160" s="34"/>
      <c r="D160" s="34"/>
      <c r="E160" s="35"/>
      <c r="F160" s="36"/>
      <c r="G160" s="35"/>
      <c r="H160" s="36"/>
      <c r="I160" s="35"/>
      <c r="J160" s="36"/>
      <c r="K160" s="35"/>
      <c r="L160" s="36"/>
      <c r="M160" s="34"/>
      <c r="N160" s="2" t="s">
        <v>154</v>
      </c>
    </row>
    <row r="161" spans="1:39" ht="30" customHeight="1">
      <c r="A161" s="8" t="s">
        <v>153</v>
      </c>
      <c r="B161" s="8" t="s">
        <v>150</v>
      </c>
      <c r="C161" s="8" t="s">
        <v>166</v>
      </c>
      <c r="D161" s="9">
        <v>1</v>
      </c>
      <c r="E161" s="12">
        <f>단가대비표!O29</f>
        <v>0</v>
      </c>
      <c r="F161" s="13">
        <f>TRUNC(E161*D161,1)</f>
        <v>0</v>
      </c>
      <c r="G161" s="12">
        <f>단가대비표!P29</f>
        <v>0</v>
      </c>
      <c r="H161" s="13">
        <f>TRUNC(G161*D161,1)</f>
        <v>0</v>
      </c>
      <c r="I161" s="12">
        <f>단가대비표!V29</f>
        <v>0</v>
      </c>
      <c r="J161" s="13">
        <f>TRUNC(I161*D161,1)</f>
        <v>0</v>
      </c>
      <c r="K161" s="12">
        <f t="shared" ref="K161:L163" si="28">TRUNC(E161+G161+I161,1)</f>
        <v>0</v>
      </c>
      <c r="L161" s="13">
        <f t="shared" si="28"/>
        <v>0</v>
      </c>
      <c r="M161" s="8" t="s">
        <v>544</v>
      </c>
      <c r="N161" s="5" t="s">
        <v>52</v>
      </c>
      <c r="O161" s="5" t="s">
        <v>271</v>
      </c>
      <c r="P161" s="5" t="s">
        <v>61</v>
      </c>
      <c r="Q161" s="5" t="s">
        <v>61</v>
      </c>
      <c r="R161" s="5" t="s">
        <v>60</v>
      </c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5" t="s">
        <v>545</v>
      </c>
      <c r="AK161" s="5" t="s">
        <v>557</v>
      </c>
      <c r="AL161" s="5" t="s">
        <v>52</v>
      </c>
      <c r="AM161" s="5" t="s">
        <v>52</v>
      </c>
    </row>
    <row r="162" spans="1:39" ht="30" customHeight="1">
      <c r="A162" s="8" t="s">
        <v>314</v>
      </c>
      <c r="B162" s="8" t="s">
        <v>315</v>
      </c>
      <c r="C162" s="8" t="s">
        <v>316</v>
      </c>
      <c r="D162" s="9">
        <v>0.16200000000000001</v>
      </c>
      <c r="E162" s="12">
        <f>단가대비표!O87</f>
        <v>0</v>
      </c>
      <c r="F162" s="13">
        <f>TRUNC(E162*D162,1)</f>
        <v>0</v>
      </c>
      <c r="G162" s="12">
        <f>단가대비표!P87</f>
        <v>0</v>
      </c>
      <c r="H162" s="13">
        <f>TRUNC(G162*D162,1)</f>
        <v>0</v>
      </c>
      <c r="I162" s="12">
        <f>단가대비표!V87</f>
        <v>0</v>
      </c>
      <c r="J162" s="13">
        <f>TRUNC(I162*D162,1)</f>
        <v>0</v>
      </c>
      <c r="K162" s="12">
        <f t="shared" si="28"/>
        <v>0</v>
      </c>
      <c r="L162" s="13">
        <f t="shared" si="28"/>
        <v>0</v>
      </c>
      <c r="M162" s="8" t="s">
        <v>52</v>
      </c>
      <c r="N162" s="5" t="s">
        <v>154</v>
      </c>
      <c r="O162" s="5" t="s">
        <v>317</v>
      </c>
      <c r="P162" s="5" t="s">
        <v>61</v>
      </c>
      <c r="Q162" s="5" t="s">
        <v>61</v>
      </c>
      <c r="R162" s="5" t="s">
        <v>60</v>
      </c>
      <c r="S162" s="1"/>
      <c r="T162" s="1"/>
      <c r="U162" s="1"/>
      <c r="V162" s="1">
        <v>1</v>
      </c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5" t="s">
        <v>52</v>
      </c>
      <c r="AK162" s="5" t="s">
        <v>558</v>
      </c>
      <c r="AL162" s="5" t="s">
        <v>52</v>
      </c>
      <c r="AM162" s="5" t="s">
        <v>52</v>
      </c>
    </row>
    <row r="163" spans="1:39" ht="30" customHeight="1">
      <c r="A163" s="8" t="s">
        <v>340</v>
      </c>
      <c r="B163" s="8" t="s">
        <v>341</v>
      </c>
      <c r="C163" s="8" t="s">
        <v>289</v>
      </c>
      <c r="D163" s="9">
        <v>1</v>
      </c>
      <c r="E163" s="12">
        <f>TRUNC(SUMIF(V161:V163, RIGHTB(O163, 1), H161:H163)*U163, 2)</f>
        <v>0</v>
      </c>
      <c r="F163" s="13">
        <f>TRUNC(E163*D163,1)</f>
        <v>0</v>
      </c>
      <c r="G163" s="12">
        <v>0</v>
      </c>
      <c r="H163" s="13">
        <f>TRUNC(G163*D163,1)</f>
        <v>0</v>
      </c>
      <c r="I163" s="12">
        <v>0</v>
      </c>
      <c r="J163" s="13">
        <f>TRUNC(I163*D163,1)</f>
        <v>0</v>
      </c>
      <c r="K163" s="12">
        <f t="shared" si="28"/>
        <v>0</v>
      </c>
      <c r="L163" s="13">
        <f t="shared" si="28"/>
        <v>0</v>
      </c>
      <c r="M163" s="8" t="s">
        <v>52</v>
      </c>
      <c r="N163" s="5" t="s">
        <v>154</v>
      </c>
      <c r="O163" s="5" t="s">
        <v>335</v>
      </c>
      <c r="P163" s="5" t="s">
        <v>61</v>
      </c>
      <c r="Q163" s="5" t="s">
        <v>61</v>
      </c>
      <c r="R163" s="5" t="s">
        <v>61</v>
      </c>
      <c r="S163" s="1">
        <v>1</v>
      </c>
      <c r="T163" s="1">
        <v>0</v>
      </c>
      <c r="U163" s="1">
        <v>0.03</v>
      </c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5" t="s">
        <v>52</v>
      </c>
      <c r="AK163" s="5" t="s">
        <v>559</v>
      </c>
      <c r="AL163" s="5" t="s">
        <v>52</v>
      </c>
      <c r="AM163" s="5" t="s">
        <v>52</v>
      </c>
    </row>
    <row r="164" spans="1:39" ht="30" customHeight="1">
      <c r="A164" s="8" t="s">
        <v>319</v>
      </c>
      <c r="B164" s="8" t="s">
        <v>52</v>
      </c>
      <c r="C164" s="8" t="s">
        <v>52</v>
      </c>
      <c r="D164" s="9"/>
      <c r="E164" s="12"/>
      <c r="F164" s="13">
        <f>TRUNC(SUMIF(N161:N163, N160, F161:F163),0)</f>
        <v>0</v>
      </c>
      <c r="G164" s="12"/>
      <c r="H164" s="13">
        <f>TRUNC(SUMIF(N161:N163, N160, H161:H163),0)</f>
        <v>0</v>
      </c>
      <c r="I164" s="12"/>
      <c r="J164" s="13">
        <f>TRUNC(SUMIF(N161:N163, N160, J161:J163),0)</f>
        <v>0</v>
      </c>
      <c r="K164" s="12"/>
      <c r="L164" s="13">
        <f>F164+H164+J164</f>
        <v>0</v>
      </c>
      <c r="M164" s="8" t="s">
        <v>52</v>
      </c>
      <c r="N164" s="5" t="s">
        <v>119</v>
      </c>
      <c r="O164" s="5" t="s">
        <v>119</v>
      </c>
      <c r="P164" s="5" t="s">
        <v>52</v>
      </c>
      <c r="Q164" s="5" t="s">
        <v>52</v>
      </c>
      <c r="R164" s="5" t="s">
        <v>52</v>
      </c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5" t="s">
        <v>52</v>
      </c>
      <c r="AK164" s="5" t="s">
        <v>52</v>
      </c>
      <c r="AL164" s="5" t="s">
        <v>52</v>
      </c>
      <c r="AM164" s="5" t="s">
        <v>52</v>
      </c>
    </row>
    <row r="165" spans="1:39" ht="30" customHeight="1">
      <c r="A165" s="9"/>
      <c r="B165" s="9"/>
      <c r="C165" s="9"/>
      <c r="D165" s="9"/>
      <c r="E165" s="12"/>
      <c r="F165" s="13"/>
      <c r="G165" s="12"/>
      <c r="H165" s="13"/>
      <c r="I165" s="12"/>
      <c r="J165" s="13"/>
      <c r="K165" s="12"/>
      <c r="L165" s="13"/>
      <c r="M165" s="9"/>
    </row>
    <row r="166" spans="1:39" ht="30" customHeight="1">
      <c r="A166" s="34" t="s">
        <v>560</v>
      </c>
      <c r="B166" s="34"/>
      <c r="C166" s="34"/>
      <c r="D166" s="34"/>
      <c r="E166" s="35"/>
      <c r="F166" s="36"/>
      <c r="G166" s="35"/>
      <c r="H166" s="36"/>
      <c r="I166" s="35"/>
      <c r="J166" s="36"/>
      <c r="K166" s="35"/>
      <c r="L166" s="36"/>
      <c r="M166" s="34"/>
      <c r="N166" s="2" t="s">
        <v>158</v>
      </c>
    </row>
    <row r="167" spans="1:39" ht="30" customHeight="1">
      <c r="A167" s="8" t="s">
        <v>563</v>
      </c>
      <c r="B167" s="8" t="s">
        <v>157</v>
      </c>
      <c r="C167" s="8" t="s">
        <v>166</v>
      </c>
      <c r="D167" s="9">
        <v>1</v>
      </c>
      <c r="E167" s="12">
        <f>단가대비표!O26</f>
        <v>0</v>
      </c>
      <c r="F167" s="13">
        <f>TRUNC(E167*D167,1)</f>
        <v>0</v>
      </c>
      <c r="G167" s="12">
        <f>단가대비표!P26</f>
        <v>0</v>
      </c>
      <c r="H167" s="13">
        <f>TRUNC(G167*D167,1)</f>
        <v>0</v>
      </c>
      <c r="I167" s="12">
        <f>단가대비표!V26</f>
        <v>0</v>
      </c>
      <c r="J167" s="13">
        <f>TRUNC(I167*D167,1)</f>
        <v>0</v>
      </c>
      <c r="K167" s="12">
        <f t="shared" ref="K167:L169" si="29">TRUNC(E167+G167+I167,1)</f>
        <v>0</v>
      </c>
      <c r="L167" s="13">
        <f t="shared" si="29"/>
        <v>0</v>
      </c>
      <c r="M167" s="8" t="s">
        <v>544</v>
      </c>
      <c r="N167" s="5" t="s">
        <v>52</v>
      </c>
      <c r="O167" s="5" t="s">
        <v>564</v>
      </c>
      <c r="P167" s="5" t="s">
        <v>61</v>
      </c>
      <c r="Q167" s="5" t="s">
        <v>61</v>
      </c>
      <c r="R167" s="5" t="s">
        <v>60</v>
      </c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5" t="s">
        <v>545</v>
      </c>
      <c r="AK167" s="5" t="s">
        <v>565</v>
      </c>
      <c r="AL167" s="5" t="s">
        <v>52</v>
      </c>
      <c r="AM167" s="5" t="s">
        <v>52</v>
      </c>
    </row>
    <row r="168" spans="1:39" ht="30" customHeight="1">
      <c r="A168" s="8" t="s">
        <v>314</v>
      </c>
      <c r="B168" s="8" t="s">
        <v>315</v>
      </c>
      <c r="C168" s="8" t="s">
        <v>316</v>
      </c>
      <c r="D168" s="9">
        <v>0.13900000000000001</v>
      </c>
      <c r="E168" s="12">
        <f>단가대비표!O87</f>
        <v>0</v>
      </c>
      <c r="F168" s="13">
        <f>TRUNC(E168*D168,1)</f>
        <v>0</v>
      </c>
      <c r="G168" s="12">
        <f>단가대비표!P87</f>
        <v>0</v>
      </c>
      <c r="H168" s="13">
        <f>TRUNC(G168*D168,1)</f>
        <v>0</v>
      </c>
      <c r="I168" s="12">
        <f>단가대비표!V87</f>
        <v>0</v>
      </c>
      <c r="J168" s="13">
        <f>TRUNC(I168*D168,1)</f>
        <v>0</v>
      </c>
      <c r="K168" s="12">
        <f t="shared" si="29"/>
        <v>0</v>
      </c>
      <c r="L168" s="13">
        <f t="shared" si="29"/>
        <v>0</v>
      </c>
      <c r="M168" s="8" t="s">
        <v>52</v>
      </c>
      <c r="N168" s="5" t="s">
        <v>158</v>
      </c>
      <c r="O168" s="5" t="s">
        <v>317</v>
      </c>
      <c r="P168" s="5" t="s">
        <v>61</v>
      </c>
      <c r="Q168" s="5" t="s">
        <v>61</v>
      </c>
      <c r="R168" s="5" t="s">
        <v>60</v>
      </c>
      <c r="S168" s="1"/>
      <c r="T168" s="1"/>
      <c r="U168" s="1"/>
      <c r="V168" s="1">
        <v>1</v>
      </c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5" t="s">
        <v>52</v>
      </c>
      <c r="AK168" s="5" t="s">
        <v>566</v>
      </c>
      <c r="AL168" s="5" t="s">
        <v>52</v>
      </c>
      <c r="AM168" s="5" t="s">
        <v>52</v>
      </c>
    </row>
    <row r="169" spans="1:39" ht="30" customHeight="1">
      <c r="A169" s="8" t="s">
        <v>340</v>
      </c>
      <c r="B169" s="8" t="s">
        <v>341</v>
      </c>
      <c r="C169" s="8" t="s">
        <v>289</v>
      </c>
      <c r="D169" s="9">
        <v>1</v>
      </c>
      <c r="E169" s="12">
        <f>TRUNC(SUMIF(V167:V169, RIGHTB(O169, 1), H167:H169)*U169, 2)</f>
        <v>0</v>
      </c>
      <c r="F169" s="13">
        <f>TRUNC(E169*D169,1)</f>
        <v>0</v>
      </c>
      <c r="G169" s="12">
        <v>0</v>
      </c>
      <c r="H169" s="13">
        <f>TRUNC(G169*D169,1)</f>
        <v>0</v>
      </c>
      <c r="I169" s="12">
        <v>0</v>
      </c>
      <c r="J169" s="13">
        <f>TRUNC(I169*D169,1)</f>
        <v>0</v>
      </c>
      <c r="K169" s="12">
        <f t="shared" si="29"/>
        <v>0</v>
      </c>
      <c r="L169" s="13">
        <f t="shared" si="29"/>
        <v>0</v>
      </c>
      <c r="M169" s="8" t="s">
        <v>52</v>
      </c>
      <c r="N169" s="5" t="s">
        <v>158</v>
      </c>
      <c r="O169" s="5" t="s">
        <v>335</v>
      </c>
      <c r="P169" s="5" t="s">
        <v>61</v>
      </c>
      <c r="Q169" s="5" t="s">
        <v>61</v>
      </c>
      <c r="R169" s="5" t="s">
        <v>61</v>
      </c>
      <c r="S169" s="1">
        <v>1</v>
      </c>
      <c r="T169" s="1">
        <v>0</v>
      </c>
      <c r="U169" s="1">
        <v>0.03</v>
      </c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5" t="s">
        <v>52</v>
      </c>
      <c r="AK169" s="5" t="s">
        <v>567</v>
      </c>
      <c r="AL169" s="5" t="s">
        <v>52</v>
      </c>
      <c r="AM169" s="5" t="s">
        <v>52</v>
      </c>
    </row>
    <row r="170" spans="1:39" ht="30" customHeight="1">
      <c r="A170" s="8" t="s">
        <v>319</v>
      </c>
      <c r="B170" s="8" t="s">
        <v>52</v>
      </c>
      <c r="C170" s="8" t="s">
        <v>52</v>
      </c>
      <c r="D170" s="9"/>
      <c r="E170" s="12"/>
      <c r="F170" s="13">
        <f>TRUNC(SUMIF(N167:N169, N166, F167:F169),0)</f>
        <v>0</v>
      </c>
      <c r="G170" s="12"/>
      <c r="H170" s="13">
        <f>TRUNC(SUMIF(N167:N169, N166, H167:H169),0)</f>
        <v>0</v>
      </c>
      <c r="I170" s="12"/>
      <c r="J170" s="13">
        <f>TRUNC(SUMIF(N167:N169, N166, J167:J169),0)</f>
        <v>0</v>
      </c>
      <c r="K170" s="12"/>
      <c r="L170" s="13">
        <f>F170+H170+J170</f>
        <v>0</v>
      </c>
      <c r="M170" s="8" t="s">
        <v>52</v>
      </c>
      <c r="N170" s="5" t="s">
        <v>119</v>
      </c>
      <c r="O170" s="5" t="s">
        <v>119</v>
      </c>
      <c r="P170" s="5" t="s">
        <v>52</v>
      </c>
      <c r="Q170" s="5" t="s">
        <v>52</v>
      </c>
      <c r="R170" s="5" t="s">
        <v>52</v>
      </c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5" t="s">
        <v>52</v>
      </c>
      <c r="AK170" s="5" t="s">
        <v>52</v>
      </c>
      <c r="AL170" s="5" t="s">
        <v>52</v>
      </c>
      <c r="AM170" s="5" t="s">
        <v>52</v>
      </c>
    </row>
    <row r="171" spans="1:39" ht="30" customHeight="1">
      <c r="A171" s="9"/>
      <c r="B171" s="9"/>
      <c r="C171" s="9"/>
      <c r="D171" s="9"/>
      <c r="E171" s="12"/>
      <c r="F171" s="13"/>
      <c r="G171" s="12"/>
      <c r="H171" s="13"/>
      <c r="I171" s="12"/>
      <c r="J171" s="13"/>
      <c r="K171" s="12"/>
      <c r="L171" s="13"/>
      <c r="M171" s="9"/>
    </row>
    <row r="172" spans="1:39" ht="30" customHeight="1">
      <c r="A172" s="34" t="s">
        <v>568</v>
      </c>
      <c r="B172" s="34"/>
      <c r="C172" s="34"/>
      <c r="D172" s="34"/>
      <c r="E172" s="35"/>
      <c r="F172" s="36"/>
      <c r="G172" s="35"/>
      <c r="H172" s="36"/>
      <c r="I172" s="35"/>
      <c r="J172" s="36"/>
      <c r="K172" s="35"/>
      <c r="L172" s="36"/>
      <c r="M172" s="34"/>
      <c r="N172" s="2" t="s">
        <v>162</v>
      </c>
    </row>
    <row r="173" spans="1:39" ht="30" customHeight="1">
      <c r="A173" s="8" t="s">
        <v>160</v>
      </c>
      <c r="B173" s="8" t="s">
        <v>276</v>
      </c>
      <c r="C173" s="8" t="s">
        <v>166</v>
      </c>
      <c r="D173" s="9">
        <v>1</v>
      </c>
      <c r="E173" s="12">
        <f>단가대비표!O30</f>
        <v>0</v>
      </c>
      <c r="F173" s="13">
        <f>TRUNC(E173*D173,1)</f>
        <v>0</v>
      </c>
      <c r="G173" s="12">
        <f>단가대비표!P30</f>
        <v>0</v>
      </c>
      <c r="H173" s="13">
        <f>TRUNC(G173*D173,1)</f>
        <v>0</v>
      </c>
      <c r="I173" s="12">
        <f>단가대비표!V30</f>
        <v>0</v>
      </c>
      <c r="J173" s="13">
        <f>TRUNC(I173*D173,1)</f>
        <v>0</v>
      </c>
      <c r="K173" s="12">
        <f t="shared" ref="K173:L175" si="30">TRUNC(E173+G173+I173,1)</f>
        <v>0</v>
      </c>
      <c r="L173" s="13">
        <f t="shared" si="30"/>
        <v>0</v>
      </c>
      <c r="M173" s="8" t="s">
        <v>544</v>
      </c>
      <c r="N173" s="5" t="s">
        <v>52</v>
      </c>
      <c r="O173" s="5" t="s">
        <v>277</v>
      </c>
      <c r="P173" s="5" t="s">
        <v>61</v>
      </c>
      <c r="Q173" s="5" t="s">
        <v>61</v>
      </c>
      <c r="R173" s="5" t="s">
        <v>60</v>
      </c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5" t="s">
        <v>545</v>
      </c>
      <c r="AK173" s="5" t="s">
        <v>570</v>
      </c>
      <c r="AL173" s="5" t="s">
        <v>52</v>
      </c>
      <c r="AM173" s="5" t="s">
        <v>52</v>
      </c>
    </row>
    <row r="174" spans="1:39" ht="30" customHeight="1">
      <c r="A174" s="8" t="s">
        <v>314</v>
      </c>
      <c r="B174" s="8" t="s">
        <v>315</v>
      </c>
      <c r="C174" s="8" t="s">
        <v>316</v>
      </c>
      <c r="D174" s="9">
        <v>0.13500000000000001</v>
      </c>
      <c r="E174" s="12">
        <f>단가대비표!O87</f>
        <v>0</v>
      </c>
      <c r="F174" s="13">
        <f>TRUNC(E174*D174,1)</f>
        <v>0</v>
      </c>
      <c r="G174" s="12">
        <f>단가대비표!P87</f>
        <v>0</v>
      </c>
      <c r="H174" s="13">
        <f>TRUNC(G174*D174,1)</f>
        <v>0</v>
      </c>
      <c r="I174" s="12">
        <f>단가대비표!V87</f>
        <v>0</v>
      </c>
      <c r="J174" s="13">
        <f>TRUNC(I174*D174,1)</f>
        <v>0</v>
      </c>
      <c r="K174" s="12">
        <f t="shared" si="30"/>
        <v>0</v>
      </c>
      <c r="L174" s="13">
        <f t="shared" si="30"/>
        <v>0</v>
      </c>
      <c r="M174" s="8" t="s">
        <v>52</v>
      </c>
      <c r="N174" s="5" t="s">
        <v>162</v>
      </c>
      <c r="O174" s="5" t="s">
        <v>317</v>
      </c>
      <c r="P174" s="5" t="s">
        <v>61</v>
      </c>
      <c r="Q174" s="5" t="s">
        <v>61</v>
      </c>
      <c r="R174" s="5" t="s">
        <v>60</v>
      </c>
      <c r="S174" s="1"/>
      <c r="T174" s="1"/>
      <c r="U174" s="1"/>
      <c r="V174" s="1">
        <v>1</v>
      </c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5" t="s">
        <v>52</v>
      </c>
      <c r="AK174" s="5" t="s">
        <v>571</v>
      </c>
      <c r="AL174" s="5" t="s">
        <v>52</v>
      </c>
      <c r="AM174" s="5" t="s">
        <v>52</v>
      </c>
    </row>
    <row r="175" spans="1:39" ht="30" customHeight="1">
      <c r="A175" s="8" t="s">
        <v>340</v>
      </c>
      <c r="B175" s="8" t="s">
        <v>341</v>
      </c>
      <c r="C175" s="8" t="s">
        <v>289</v>
      </c>
      <c r="D175" s="9">
        <v>1</v>
      </c>
      <c r="E175" s="12">
        <f>TRUNC(SUMIF(V173:V175, RIGHTB(O175, 1), H173:H175)*U175, 2)</f>
        <v>0</v>
      </c>
      <c r="F175" s="13">
        <f>TRUNC(E175*D175,1)</f>
        <v>0</v>
      </c>
      <c r="G175" s="12">
        <v>0</v>
      </c>
      <c r="H175" s="13">
        <f>TRUNC(G175*D175,1)</f>
        <v>0</v>
      </c>
      <c r="I175" s="12">
        <v>0</v>
      </c>
      <c r="J175" s="13">
        <f>TRUNC(I175*D175,1)</f>
        <v>0</v>
      </c>
      <c r="K175" s="12">
        <f t="shared" si="30"/>
        <v>0</v>
      </c>
      <c r="L175" s="13">
        <f t="shared" si="30"/>
        <v>0</v>
      </c>
      <c r="M175" s="8" t="s">
        <v>52</v>
      </c>
      <c r="N175" s="5" t="s">
        <v>162</v>
      </c>
      <c r="O175" s="5" t="s">
        <v>335</v>
      </c>
      <c r="P175" s="5" t="s">
        <v>61</v>
      </c>
      <c r="Q175" s="5" t="s">
        <v>61</v>
      </c>
      <c r="R175" s="5" t="s">
        <v>61</v>
      </c>
      <c r="S175" s="1">
        <v>1</v>
      </c>
      <c r="T175" s="1">
        <v>0</v>
      </c>
      <c r="U175" s="1">
        <v>0.03</v>
      </c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5" t="s">
        <v>52</v>
      </c>
      <c r="AK175" s="5" t="s">
        <v>572</v>
      </c>
      <c r="AL175" s="5" t="s">
        <v>52</v>
      </c>
      <c r="AM175" s="5" t="s">
        <v>52</v>
      </c>
    </row>
    <row r="176" spans="1:39" ht="30" customHeight="1">
      <c r="A176" s="8" t="s">
        <v>319</v>
      </c>
      <c r="B176" s="8" t="s">
        <v>52</v>
      </c>
      <c r="C176" s="8" t="s">
        <v>52</v>
      </c>
      <c r="D176" s="9"/>
      <c r="E176" s="12"/>
      <c r="F176" s="13">
        <f>TRUNC(SUMIF(N173:N175, N172, F173:F175),0)</f>
        <v>0</v>
      </c>
      <c r="G176" s="12"/>
      <c r="H176" s="13">
        <f>TRUNC(SUMIF(N173:N175, N172, H173:H175),0)</f>
        <v>0</v>
      </c>
      <c r="I176" s="12"/>
      <c r="J176" s="13">
        <f>TRUNC(SUMIF(N173:N175, N172, J173:J175),0)</f>
        <v>0</v>
      </c>
      <c r="K176" s="12"/>
      <c r="L176" s="13">
        <f>F176+H176+J176</f>
        <v>0</v>
      </c>
      <c r="M176" s="8" t="s">
        <v>52</v>
      </c>
      <c r="N176" s="5" t="s">
        <v>119</v>
      </c>
      <c r="O176" s="5" t="s">
        <v>119</v>
      </c>
      <c r="P176" s="5" t="s">
        <v>52</v>
      </c>
      <c r="Q176" s="5" t="s">
        <v>52</v>
      </c>
      <c r="R176" s="5" t="s">
        <v>52</v>
      </c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5" t="s">
        <v>52</v>
      </c>
      <c r="AK176" s="5" t="s">
        <v>52</v>
      </c>
      <c r="AL176" s="5" t="s">
        <v>52</v>
      </c>
      <c r="AM176" s="5" t="s">
        <v>52</v>
      </c>
    </row>
    <row r="177" spans="1:39" ht="30" customHeight="1">
      <c r="A177" s="9"/>
      <c r="B177" s="9"/>
      <c r="C177" s="9"/>
      <c r="D177" s="9"/>
      <c r="E177" s="12"/>
      <c r="F177" s="13"/>
      <c r="G177" s="12"/>
      <c r="H177" s="13"/>
      <c r="I177" s="12"/>
      <c r="J177" s="13"/>
      <c r="K177" s="12"/>
      <c r="L177" s="13"/>
      <c r="M177" s="9"/>
    </row>
    <row r="178" spans="1:39" ht="30" customHeight="1">
      <c r="A178" s="34" t="s">
        <v>573</v>
      </c>
      <c r="B178" s="34"/>
      <c r="C178" s="34"/>
      <c r="D178" s="34"/>
      <c r="E178" s="35"/>
      <c r="F178" s="36"/>
      <c r="G178" s="35"/>
      <c r="H178" s="36"/>
      <c r="I178" s="35"/>
      <c r="J178" s="36"/>
      <c r="K178" s="35"/>
      <c r="L178" s="36"/>
      <c r="M178" s="34"/>
      <c r="N178" s="2" t="s">
        <v>167</v>
      </c>
    </row>
    <row r="179" spans="1:39" ht="30" customHeight="1">
      <c r="A179" s="8" t="s">
        <v>576</v>
      </c>
      <c r="B179" s="8" t="s">
        <v>577</v>
      </c>
      <c r="C179" s="8" t="s">
        <v>166</v>
      </c>
      <c r="D179" s="9">
        <v>1</v>
      </c>
      <c r="E179" s="12">
        <f>단가대비표!O61</f>
        <v>0</v>
      </c>
      <c r="F179" s="13">
        <f>TRUNC(E179*D179,1)</f>
        <v>0</v>
      </c>
      <c r="G179" s="12">
        <f>단가대비표!P61</f>
        <v>0</v>
      </c>
      <c r="H179" s="13">
        <f>TRUNC(G179*D179,1)</f>
        <v>0</v>
      </c>
      <c r="I179" s="12">
        <f>단가대비표!V61</f>
        <v>0</v>
      </c>
      <c r="J179" s="13">
        <f>TRUNC(I179*D179,1)</f>
        <v>0</v>
      </c>
      <c r="K179" s="12">
        <f>TRUNC(E179+G179+I179,1)</f>
        <v>0</v>
      </c>
      <c r="L179" s="13">
        <f>TRUNC(F179+H179+J179,1)</f>
        <v>0</v>
      </c>
      <c r="M179" s="8" t="s">
        <v>52</v>
      </c>
      <c r="N179" s="5" t="s">
        <v>167</v>
      </c>
      <c r="O179" s="5" t="s">
        <v>578</v>
      </c>
      <c r="P179" s="5" t="s">
        <v>61</v>
      </c>
      <c r="Q179" s="5" t="s">
        <v>61</v>
      </c>
      <c r="R179" s="5" t="s">
        <v>60</v>
      </c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5" t="s">
        <v>52</v>
      </c>
      <c r="AK179" s="5" t="s">
        <v>579</v>
      </c>
      <c r="AL179" s="5" t="s">
        <v>52</v>
      </c>
      <c r="AM179" s="5" t="s">
        <v>52</v>
      </c>
    </row>
    <row r="180" spans="1:39" ht="30" customHeight="1">
      <c r="A180" s="8" t="s">
        <v>314</v>
      </c>
      <c r="B180" s="8" t="s">
        <v>315</v>
      </c>
      <c r="C180" s="8" t="s">
        <v>316</v>
      </c>
      <c r="D180" s="9">
        <v>7.5999999999999998E-2</v>
      </c>
      <c r="E180" s="12">
        <f>단가대비표!O87</f>
        <v>0</v>
      </c>
      <c r="F180" s="13">
        <f>TRUNC(E180*D180,1)</f>
        <v>0</v>
      </c>
      <c r="G180" s="12">
        <f>단가대비표!P87</f>
        <v>0</v>
      </c>
      <c r="H180" s="13">
        <f>TRUNC(G180*D180,1)</f>
        <v>0</v>
      </c>
      <c r="I180" s="12">
        <f>단가대비표!V87</f>
        <v>0</v>
      </c>
      <c r="J180" s="13">
        <f>TRUNC(I180*D180,1)</f>
        <v>0</v>
      </c>
      <c r="K180" s="12">
        <f>TRUNC(E180+G180+I180,1)</f>
        <v>0</v>
      </c>
      <c r="L180" s="13">
        <f>TRUNC(F180+H180+J180,1)</f>
        <v>0</v>
      </c>
      <c r="M180" s="8" t="s">
        <v>52</v>
      </c>
      <c r="N180" s="5" t="s">
        <v>167</v>
      </c>
      <c r="O180" s="5" t="s">
        <v>317</v>
      </c>
      <c r="P180" s="5" t="s">
        <v>61</v>
      </c>
      <c r="Q180" s="5" t="s">
        <v>61</v>
      </c>
      <c r="R180" s="5" t="s">
        <v>60</v>
      </c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5" t="s">
        <v>52</v>
      </c>
      <c r="AK180" s="5" t="s">
        <v>580</v>
      </c>
      <c r="AL180" s="5" t="s">
        <v>52</v>
      </c>
      <c r="AM180" s="5" t="s">
        <v>52</v>
      </c>
    </row>
    <row r="181" spans="1:39" ht="30" customHeight="1">
      <c r="A181" s="8" t="s">
        <v>319</v>
      </c>
      <c r="B181" s="8" t="s">
        <v>52</v>
      </c>
      <c r="C181" s="8" t="s">
        <v>52</v>
      </c>
      <c r="D181" s="9"/>
      <c r="E181" s="12"/>
      <c r="F181" s="13">
        <f>TRUNC(SUMIF(N179:N180, N178, F179:F180),0)</f>
        <v>0</v>
      </c>
      <c r="G181" s="12"/>
      <c r="H181" s="13">
        <f>TRUNC(SUMIF(N179:N180, N178, H179:H180),0)</f>
        <v>0</v>
      </c>
      <c r="I181" s="12"/>
      <c r="J181" s="13">
        <f>TRUNC(SUMIF(N179:N180, N178, J179:J180),0)</f>
        <v>0</v>
      </c>
      <c r="K181" s="12"/>
      <c r="L181" s="13">
        <f>F181+H181+J181</f>
        <v>0</v>
      </c>
      <c r="M181" s="8" t="s">
        <v>52</v>
      </c>
      <c r="N181" s="5" t="s">
        <v>119</v>
      </c>
      <c r="O181" s="5" t="s">
        <v>119</v>
      </c>
      <c r="P181" s="5" t="s">
        <v>52</v>
      </c>
      <c r="Q181" s="5" t="s">
        <v>52</v>
      </c>
      <c r="R181" s="5" t="s">
        <v>52</v>
      </c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5" t="s">
        <v>52</v>
      </c>
      <c r="AK181" s="5" t="s">
        <v>52</v>
      </c>
      <c r="AL181" s="5" t="s">
        <v>52</v>
      </c>
      <c r="AM181" s="5" t="s">
        <v>52</v>
      </c>
    </row>
    <row r="182" spans="1:39" ht="30" customHeight="1">
      <c r="A182" s="9"/>
      <c r="B182" s="9"/>
      <c r="C182" s="9"/>
      <c r="D182" s="9"/>
      <c r="E182" s="12"/>
      <c r="F182" s="13"/>
      <c r="G182" s="12"/>
      <c r="H182" s="13"/>
      <c r="I182" s="12"/>
      <c r="J182" s="13"/>
      <c r="K182" s="12"/>
      <c r="L182" s="13"/>
      <c r="M182" s="9"/>
    </row>
    <row r="183" spans="1:39" ht="30" customHeight="1">
      <c r="A183" s="34" t="s">
        <v>581</v>
      </c>
      <c r="B183" s="34"/>
      <c r="C183" s="34"/>
      <c r="D183" s="34"/>
      <c r="E183" s="35"/>
      <c r="F183" s="36"/>
      <c r="G183" s="35"/>
      <c r="H183" s="36"/>
      <c r="I183" s="35"/>
      <c r="J183" s="36"/>
      <c r="K183" s="35"/>
      <c r="L183" s="36"/>
      <c r="M183" s="34"/>
      <c r="N183" s="2" t="s">
        <v>170</v>
      </c>
    </row>
    <row r="184" spans="1:39" ht="30" customHeight="1">
      <c r="A184" s="8" t="s">
        <v>576</v>
      </c>
      <c r="B184" s="8" t="s">
        <v>583</v>
      </c>
      <c r="C184" s="8" t="s">
        <v>166</v>
      </c>
      <c r="D184" s="9">
        <v>1</v>
      </c>
      <c r="E184" s="12">
        <f>단가대비표!O62</f>
        <v>0</v>
      </c>
      <c r="F184" s="13">
        <f>TRUNC(E184*D184,1)</f>
        <v>0</v>
      </c>
      <c r="G184" s="12">
        <f>단가대비표!P62</f>
        <v>0</v>
      </c>
      <c r="H184" s="13">
        <f>TRUNC(G184*D184,1)</f>
        <v>0</v>
      </c>
      <c r="I184" s="12">
        <f>단가대비표!V62</f>
        <v>0</v>
      </c>
      <c r="J184" s="13">
        <f>TRUNC(I184*D184,1)</f>
        <v>0</v>
      </c>
      <c r="K184" s="12">
        <f>TRUNC(E184+G184+I184,1)</f>
        <v>0</v>
      </c>
      <c r="L184" s="13">
        <f>TRUNC(F184+H184+J184,1)</f>
        <v>0</v>
      </c>
      <c r="M184" s="8" t="s">
        <v>52</v>
      </c>
      <c r="N184" s="5" t="s">
        <v>170</v>
      </c>
      <c r="O184" s="5" t="s">
        <v>584</v>
      </c>
      <c r="P184" s="5" t="s">
        <v>61</v>
      </c>
      <c r="Q184" s="5" t="s">
        <v>61</v>
      </c>
      <c r="R184" s="5" t="s">
        <v>60</v>
      </c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5" t="s">
        <v>52</v>
      </c>
      <c r="AK184" s="5" t="s">
        <v>585</v>
      </c>
      <c r="AL184" s="5" t="s">
        <v>52</v>
      </c>
      <c r="AM184" s="5" t="s">
        <v>52</v>
      </c>
    </row>
    <row r="185" spans="1:39" ht="30" customHeight="1">
      <c r="A185" s="8" t="s">
        <v>314</v>
      </c>
      <c r="B185" s="8" t="s">
        <v>315</v>
      </c>
      <c r="C185" s="8" t="s">
        <v>316</v>
      </c>
      <c r="D185" s="9">
        <v>9.0999999999999998E-2</v>
      </c>
      <c r="E185" s="12">
        <f>단가대비표!O87</f>
        <v>0</v>
      </c>
      <c r="F185" s="13">
        <f>TRUNC(E185*D185,1)</f>
        <v>0</v>
      </c>
      <c r="G185" s="12">
        <f>단가대비표!P87</f>
        <v>0</v>
      </c>
      <c r="H185" s="13">
        <f>TRUNC(G185*D185,1)</f>
        <v>0</v>
      </c>
      <c r="I185" s="12">
        <f>단가대비표!V87</f>
        <v>0</v>
      </c>
      <c r="J185" s="13">
        <f>TRUNC(I185*D185,1)</f>
        <v>0</v>
      </c>
      <c r="K185" s="12">
        <f>TRUNC(E185+G185+I185,1)</f>
        <v>0</v>
      </c>
      <c r="L185" s="13">
        <f>TRUNC(F185+H185+J185,1)</f>
        <v>0</v>
      </c>
      <c r="M185" s="8" t="s">
        <v>52</v>
      </c>
      <c r="N185" s="5" t="s">
        <v>170</v>
      </c>
      <c r="O185" s="5" t="s">
        <v>317</v>
      </c>
      <c r="P185" s="5" t="s">
        <v>61</v>
      </c>
      <c r="Q185" s="5" t="s">
        <v>61</v>
      </c>
      <c r="R185" s="5" t="s">
        <v>60</v>
      </c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5" t="s">
        <v>52</v>
      </c>
      <c r="AK185" s="5" t="s">
        <v>586</v>
      </c>
      <c r="AL185" s="5" t="s">
        <v>52</v>
      </c>
      <c r="AM185" s="5" t="s">
        <v>52</v>
      </c>
    </row>
    <row r="186" spans="1:39" ht="30" customHeight="1">
      <c r="A186" s="8" t="s">
        <v>319</v>
      </c>
      <c r="B186" s="8" t="s">
        <v>52</v>
      </c>
      <c r="C186" s="8" t="s">
        <v>52</v>
      </c>
      <c r="D186" s="9"/>
      <c r="E186" s="12"/>
      <c r="F186" s="13">
        <f>TRUNC(SUMIF(N184:N185, N183, F184:F185),0)</f>
        <v>0</v>
      </c>
      <c r="G186" s="12"/>
      <c r="H186" s="13">
        <f>TRUNC(SUMIF(N184:N185, N183, H184:H185),0)</f>
        <v>0</v>
      </c>
      <c r="I186" s="12"/>
      <c r="J186" s="13">
        <f>TRUNC(SUMIF(N184:N185, N183, J184:J185),0)</f>
        <v>0</v>
      </c>
      <c r="K186" s="12"/>
      <c r="L186" s="13">
        <f>F186+H186+J186</f>
        <v>0</v>
      </c>
      <c r="M186" s="8" t="s">
        <v>52</v>
      </c>
      <c r="N186" s="5" t="s">
        <v>119</v>
      </c>
      <c r="O186" s="5" t="s">
        <v>119</v>
      </c>
      <c r="P186" s="5" t="s">
        <v>52</v>
      </c>
      <c r="Q186" s="5" t="s">
        <v>52</v>
      </c>
      <c r="R186" s="5" t="s">
        <v>52</v>
      </c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5" t="s">
        <v>52</v>
      </c>
      <c r="AK186" s="5" t="s">
        <v>52</v>
      </c>
      <c r="AL186" s="5" t="s">
        <v>52</v>
      </c>
      <c r="AM186" s="5" t="s">
        <v>52</v>
      </c>
    </row>
    <row r="187" spans="1:39" ht="30" customHeight="1">
      <c r="A187" s="9"/>
      <c r="B187" s="9"/>
      <c r="C187" s="9"/>
      <c r="D187" s="9"/>
      <c r="E187" s="12"/>
      <c r="F187" s="13"/>
      <c r="G187" s="12"/>
      <c r="H187" s="13"/>
      <c r="I187" s="12"/>
      <c r="J187" s="13"/>
      <c r="K187" s="12"/>
      <c r="L187" s="13"/>
      <c r="M187" s="9"/>
    </row>
    <row r="188" spans="1:39" ht="30" customHeight="1">
      <c r="A188" s="34" t="s">
        <v>587</v>
      </c>
      <c r="B188" s="34"/>
      <c r="C188" s="34"/>
      <c r="D188" s="34"/>
      <c r="E188" s="35"/>
      <c r="F188" s="36"/>
      <c r="G188" s="35"/>
      <c r="H188" s="36"/>
      <c r="I188" s="35"/>
      <c r="J188" s="36"/>
      <c r="K188" s="35"/>
      <c r="L188" s="36"/>
      <c r="M188" s="34"/>
      <c r="N188" s="2" t="s">
        <v>173</v>
      </c>
    </row>
    <row r="189" spans="1:39" ht="30" customHeight="1">
      <c r="A189" s="8" t="s">
        <v>576</v>
      </c>
      <c r="B189" s="8" t="s">
        <v>589</v>
      </c>
      <c r="C189" s="8" t="s">
        <v>166</v>
      </c>
      <c r="D189" s="9">
        <v>1</v>
      </c>
      <c r="E189" s="12">
        <f>단가대비표!O63</f>
        <v>0</v>
      </c>
      <c r="F189" s="13">
        <f>TRUNC(E189*D189,1)</f>
        <v>0</v>
      </c>
      <c r="G189" s="12">
        <f>단가대비표!P63</f>
        <v>0</v>
      </c>
      <c r="H189" s="13">
        <f>TRUNC(G189*D189,1)</f>
        <v>0</v>
      </c>
      <c r="I189" s="12">
        <f>단가대비표!V63</f>
        <v>0</v>
      </c>
      <c r="J189" s="13">
        <f>TRUNC(I189*D189,1)</f>
        <v>0</v>
      </c>
      <c r="K189" s="12">
        <f>TRUNC(E189+G189+I189,1)</f>
        <v>0</v>
      </c>
      <c r="L189" s="13">
        <f>TRUNC(F189+H189+J189,1)</f>
        <v>0</v>
      </c>
      <c r="M189" s="8" t="s">
        <v>52</v>
      </c>
      <c r="N189" s="5" t="s">
        <v>173</v>
      </c>
      <c r="O189" s="5" t="s">
        <v>590</v>
      </c>
      <c r="P189" s="5" t="s">
        <v>61</v>
      </c>
      <c r="Q189" s="5" t="s">
        <v>61</v>
      </c>
      <c r="R189" s="5" t="s">
        <v>60</v>
      </c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5" t="s">
        <v>52</v>
      </c>
      <c r="AK189" s="5" t="s">
        <v>591</v>
      </c>
      <c r="AL189" s="5" t="s">
        <v>52</v>
      </c>
      <c r="AM189" s="5" t="s">
        <v>52</v>
      </c>
    </row>
    <row r="190" spans="1:39" ht="30" customHeight="1">
      <c r="A190" s="8" t="s">
        <v>314</v>
      </c>
      <c r="B190" s="8" t="s">
        <v>315</v>
      </c>
      <c r="C190" s="8" t="s">
        <v>316</v>
      </c>
      <c r="D190" s="9">
        <v>0.107</v>
      </c>
      <c r="E190" s="12">
        <f>단가대비표!O87</f>
        <v>0</v>
      </c>
      <c r="F190" s="13">
        <f>TRUNC(E190*D190,1)</f>
        <v>0</v>
      </c>
      <c r="G190" s="12">
        <f>단가대비표!P87</f>
        <v>0</v>
      </c>
      <c r="H190" s="13">
        <f>TRUNC(G190*D190,1)</f>
        <v>0</v>
      </c>
      <c r="I190" s="12">
        <f>단가대비표!V87</f>
        <v>0</v>
      </c>
      <c r="J190" s="13">
        <f>TRUNC(I190*D190,1)</f>
        <v>0</v>
      </c>
      <c r="K190" s="12">
        <f>TRUNC(E190+G190+I190,1)</f>
        <v>0</v>
      </c>
      <c r="L190" s="13">
        <f>TRUNC(F190+H190+J190,1)</f>
        <v>0</v>
      </c>
      <c r="M190" s="8" t="s">
        <v>52</v>
      </c>
      <c r="N190" s="5" t="s">
        <v>173</v>
      </c>
      <c r="O190" s="5" t="s">
        <v>317</v>
      </c>
      <c r="P190" s="5" t="s">
        <v>61</v>
      </c>
      <c r="Q190" s="5" t="s">
        <v>61</v>
      </c>
      <c r="R190" s="5" t="s">
        <v>60</v>
      </c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5" t="s">
        <v>52</v>
      </c>
      <c r="AK190" s="5" t="s">
        <v>592</v>
      </c>
      <c r="AL190" s="5" t="s">
        <v>52</v>
      </c>
      <c r="AM190" s="5" t="s">
        <v>52</v>
      </c>
    </row>
    <row r="191" spans="1:39" ht="30" customHeight="1">
      <c r="A191" s="8" t="s">
        <v>319</v>
      </c>
      <c r="B191" s="8" t="s">
        <v>52</v>
      </c>
      <c r="C191" s="8" t="s">
        <v>52</v>
      </c>
      <c r="D191" s="9"/>
      <c r="E191" s="12"/>
      <c r="F191" s="13">
        <f>TRUNC(SUMIF(N189:N190, N188, F189:F190),0)</f>
        <v>0</v>
      </c>
      <c r="G191" s="12"/>
      <c r="H191" s="13">
        <f>TRUNC(SUMIF(N189:N190, N188, H189:H190),0)</f>
        <v>0</v>
      </c>
      <c r="I191" s="12"/>
      <c r="J191" s="13">
        <f>TRUNC(SUMIF(N189:N190, N188, J189:J190),0)</f>
        <v>0</v>
      </c>
      <c r="K191" s="12"/>
      <c r="L191" s="13">
        <f>F191+H191+J191</f>
        <v>0</v>
      </c>
      <c r="M191" s="8" t="s">
        <v>52</v>
      </c>
      <c r="N191" s="5" t="s">
        <v>119</v>
      </c>
      <c r="O191" s="5" t="s">
        <v>119</v>
      </c>
      <c r="P191" s="5" t="s">
        <v>52</v>
      </c>
      <c r="Q191" s="5" t="s">
        <v>52</v>
      </c>
      <c r="R191" s="5" t="s">
        <v>52</v>
      </c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5" t="s">
        <v>52</v>
      </c>
      <c r="AK191" s="5" t="s">
        <v>52</v>
      </c>
      <c r="AL191" s="5" t="s">
        <v>52</v>
      </c>
      <c r="AM191" s="5" t="s">
        <v>52</v>
      </c>
    </row>
    <row r="192" spans="1:39" ht="30" customHeight="1">
      <c r="A192" s="9"/>
      <c r="B192" s="9"/>
      <c r="C192" s="9"/>
      <c r="D192" s="9"/>
      <c r="E192" s="12"/>
      <c r="F192" s="13"/>
      <c r="G192" s="12"/>
      <c r="H192" s="13"/>
      <c r="I192" s="12"/>
      <c r="J192" s="13"/>
      <c r="K192" s="12"/>
      <c r="L192" s="13"/>
      <c r="M192" s="9"/>
    </row>
    <row r="193" spans="1:39" ht="30" customHeight="1">
      <c r="A193" s="34" t="s">
        <v>593</v>
      </c>
      <c r="B193" s="34"/>
      <c r="C193" s="34"/>
      <c r="D193" s="34"/>
      <c r="E193" s="35"/>
      <c r="F193" s="36"/>
      <c r="G193" s="35"/>
      <c r="H193" s="36"/>
      <c r="I193" s="35"/>
      <c r="J193" s="36"/>
      <c r="K193" s="35"/>
      <c r="L193" s="36"/>
      <c r="M193" s="34"/>
      <c r="N193" s="2" t="s">
        <v>177</v>
      </c>
    </row>
    <row r="194" spans="1:39" ht="30" customHeight="1">
      <c r="A194" s="8" t="s">
        <v>596</v>
      </c>
      <c r="B194" s="8" t="s">
        <v>597</v>
      </c>
      <c r="C194" s="8" t="s">
        <v>166</v>
      </c>
      <c r="D194" s="9">
        <v>1</v>
      </c>
      <c r="E194" s="12">
        <f>단가대비표!O47</f>
        <v>0</v>
      </c>
      <c r="F194" s="13">
        <f>TRUNC(E194*D194,1)</f>
        <v>0</v>
      </c>
      <c r="G194" s="12">
        <f>단가대비표!P47</f>
        <v>0</v>
      </c>
      <c r="H194" s="13">
        <f>TRUNC(G194*D194,1)</f>
        <v>0</v>
      </c>
      <c r="I194" s="12">
        <f>단가대비표!V47</f>
        <v>0</v>
      </c>
      <c r="J194" s="13">
        <f>TRUNC(I194*D194,1)</f>
        <v>0</v>
      </c>
      <c r="K194" s="12">
        <f t="shared" ref="K194:L196" si="31">TRUNC(E194+G194+I194,1)</f>
        <v>0</v>
      </c>
      <c r="L194" s="13">
        <f t="shared" si="31"/>
        <v>0</v>
      </c>
      <c r="M194" s="8" t="s">
        <v>52</v>
      </c>
      <c r="N194" s="5" t="s">
        <v>177</v>
      </c>
      <c r="O194" s="5" t="s">
        <v>598</v>
      </c>
      <c r="P194" s="5" t="s">
        <v>61</v>
      </c>
      <c r="Q194" s="5" t="s">
        <v>61</v>
      </c>
      <c r="R194" s="5" t="s">
        <v>60</v>
      </c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5" t="s">
        <v>52</v>
      </c>
      <c r="AK194" s="5" t="s">
        <v>599</v>
      </c>
      <c r="AL194" s="5" t="s">
        <v>52</v>
      </c>
      <c r="AM194" s="5" t="s">
        <v>52</v>
      </c>
    </row>
    <row r="195" spans="1:39" ht="30" customHeight="1">
      <c r="A195" s="8" t="s">
        <v>314</v>
      </c>
      <c r="B195" s="8" t="s">
        <v>315</v>
      </c>
      <c r="C195" s="8" t="s">
        <v>316</v>
      </c>
      <c r="D195" s="9">
        <v>7.1999999999999995E-2</v>
      </c>
      <c r="E195" s="12">
        <f>단가대비표!O87</f>
        <v>0</v>
      </c>
      <c r="F195" s="13">
        <f>TRUNC(E195*D195,1)</f>
        <v>0</v>
      </c>
      <c r="G195" s="12">
        <f>단가대비표!P87</f>
        <v>0</v>
      </c>
      <c r="H195" s="13">
        <f>TRUNC(G195*D195,1)</f>
        <v>0</v>
      </c>
      <c r="I195" s="12">
        <f>단가대비표!V87</f>
        <v>0</v>
      </c>
      <c r="J195" s="13">
        <f>TRUNC(I195*D195,1)</f>
        <v>0</v>
      </c>
      <c r="K195" s="12">
        <f t="shared" si="31"/>
        <v>0</v>
      </c>
      <c r="L195" s="13">
        <f t="shared" si="31"/>
        <v>0</v>
      </c>
      <c r="M195" s="8" t="s">
        <v>52</v>
      </c>
      <c r="N195" s="5" t="s">
        <v>177</v>
      </c>
      <c r="O195" s="5" t="s">
        <v>317</v>
      </c>
      <c r="P195" s="5" t="s">
        <v>61</v>
      </c>
      <c r="Q195" s="5" t="s">
        <v>61</v>
      </c>
      <c r="R195" s="5" t="s">
        <v>60</v>
      </c>
      <c r="S195" s="1"/>
      <c r="T195" s="1"/>
      <c r="U195" s="1"/>
      <c r="V195" s="1">
        <v>1</v>
      </c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5" t="s">
        <v>52</v>
      </c>
      <c r="AK195" s="5" t="s">
        <v>600</v>
      </c>
      <c r="AL195" s="5" t="s">
        <v>52</v>
      </c>
      <c r="AM195" s="5" t="s">
        <v>52</v>
      </c>
    </row>
    <row r="196" spans="1:39" ht="30" customHeight="1">
      <c r="A196" s="8" t="s">
        <v>340</v>
      </c>
      <c r="B196" s="8" t="s">
        <v>341</v>
      </c>
      <c r="C196" s="8" t="s">
        <v>289</v>
      </c>
      <c r="D196" s="9">
        <v>1</v>
      </c>
      <c r="E196" s="12">
        <f>TRUNC(SUMIF(V194:V196, RIGHTB(O196, 1), H194:H196)*U196, 2)</f>
        <v>0</v>
      </c>
      <c r="F196" s="13">
        <f>TRUNC(E196*D196,1)</f>
        <v>0</v>
      </c>
      <c r="G196" s="12">
        <v>0</v>
      </c>
      <c r="H196" s="13">
        <f>TRUNC(G196*D196,1)</f>
        <v>0</v>
      </c>
      <c r="I196" s="12">
        <v>0</v>
      </c>
      <c r="J196" s="13">
        <f>TRUNC(I196*D196,1)</f>
        <v>0</v>
      </c>
      <c r="K196" s="12">
        <f t="shared" si="31"/>
        <v>0</v>
      </c>
      <c r="L196" s="13">
        <f t="shared" si="31"/>
        <v>0</v>
      </c>
      <c r="M196" s="8" t="s">
        <v>52</v>
      </c>
      <c r="N196" s="5" t="s">
        <v>177</v>
      </c>
      <c r="O196" s="5" t="s">
        <v>335</v>
      </c>
      <c r="P196" s="5" t="s">
        <v>61</v>
      </c>
      <c r="Q196" s="5" t="s">
        <v>61</v>
      </c>
      <c r="R196" s="5" t="s">
        <v>61</v>
      </c>
      <c r="S196" s="1">
        <v>1</v>
      </c>
      <c r="T196" s="1">
        <v>0</v>
      </c>
      <c r="U196" s="1">
        <v>0.03</v>
      </c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5" t="s">
        <v>52</v>
      </c>
      <c r="AK196" s="5" t="s">
        <v>601</v>
      </c>
      <c r="AL196" s="5" t="s">
        <v>52</v>
      </c>
      <c r="AM196" s="5" t="s">
        <v>52</v>
      </c>
    </row>
    <row r="197" spans="1:39" ht="30" customHeight="1">
      <c r="A197" s="8" t="s">
        <v>319</v>
      </c>
      <c r="B197" s="8" t="s">
        <v>52</v>
      </c>
      <c r="C197" s="8" t="s">
        <v>52</v>
      </c>
      <c r="D197" s="9"/>
      <c r="E197" s="12"/>
      <c r="F197" s="13">
        <f>TRUNC(SUMIF(N194:N196, N193, F194:F196),0)</f>
        <v>0</v>
      </c>
      <c r="G197" s="12"/>
      <c r="H197" s="13">
        <f>TRUNC(SUMIF(N194:N196, N193, H194:H196),0)</f>
        <v>0</v>
      </c>
      <c r="I197" s="12"/>
      <c r="J197" s="13">
        <f>TRUNC(SUMIF(N194:N196, N193, J194:J196),0)</f>
        <v>0</v>
      </c>
      <c r="K197" s="12"/>
      <c r="L197" s="13">
        <f>F197+H197+J197</f>
        <v>0</v>
      </c>
      <c r="M197" s="8" t="s">
        <v>52</v>
      </c>
      <c r="N197" s="5" t="s">
        <v>119</v>
      </c>
      <c r="O197" s="5" t="s">
        <v>119</v>
      </c>
      <c r="P197" s="5" t="s">
        <v>52</v>
      </c>
      <c r="Q197" s="5" t="s">
        <v>52</v>
      </c>
      <c r="R197" s="5" t="s">
        <v>52</v>
      </c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5" t="s">
        <v>52</v>
      </c>
      <c r="AK197" s="5" t="s">
        <v>52</v>
      </c>
      <c r="AL197" s="5" t="s">
        <v>52</v>
      </c>
      <c r="AM197" s="5" t="s">
        <v>52</v>
      </c>
    </row>
    <row r="198" spans="1:39" ht="30" customHeight="1">
      <c r="A198" s="9"/>
      <c r="B198" s="9"/>
      <c r="C198" s="9"/>
      <c r="D198" s="9"/>
      <c r="E198" s="12"/>
      <c r="F198" s="13"/>
      <c r="G198" s="12"/>
      <c r="H198" s="13"/>
      <c r="I198" s="12"/>
      <c r="J198" s="13"/>
      <c r="K198" s="12"/>
      <c r="L198" s="13"/>
      <c r="M198" s="9"/>
    </row>
    <row r="199" spans="1:39" ht="30" customHeight="1">
      <c r="A199" s="34" t="s">
        <v>602</v>
      </c>
      <c r="B199" s="34"/>
      <c r="C199" s="34"/>
      <c r="D199" s="34"/>
      <c r="E199" s="35"/>
      <c r="F199" s="36"/>
      <c r="G199" s="35"/>
      <c r="H199" s="36"/>
      <c r="I199" s="35"/>
      <c r="J199" s="36"/>
      <c r="K199" s="35"/>
      <c r="L199" s="36"/>
      <c r="M199" s="34"/>
      <c r="N199" s="2" t="s">
        <v>181</v>
      </c>
    </row>
    <row r="200" spans="1:39" ht="30" customHeight="1">
      <c r="A200" s="8" t="s">
        <v>605</v>
      </c>
      <c r="B200" s="8" t="s">
        <v>606</v>
      </c>
      <c r="C200" s="8" t="s">
        <v>166</v>
      </c>
      <c r="D200" s="9">
        <v>1</v>
      </c>
      <c r="E200" s="12">
        <f>단가대비표!O41</f>
        <v>0</v>
      </c>
      <c r="F200" s="13">
        <f>TRUNC(E200*D200,1)</f>
        <v>0</v>
      </c>
      <c r="G200" s="12">
        <f>단가대비표!P41</f>
        <v>0</v>
      </c>
      <c r="H200" s="13">
        <f>TRUNC(G200*D200,1)</f>
        <v>0</v>
      </c>
      <c r="I200" s="12">
        <f>단가대비표!V41</f>
        <v>0</v>
      </c>
      <c r="J200" s="13">
        <f>TRUNC(I200*D200,1)</f>
        <v>0</v>
      </c>
      <c r="K200" s="12">
        <f t="shared" ref="K200:L202" si="32">TRUNC(E200+G200+I200,1)</f>
        <v>0</v>
      </c>
      <c r="L200" s="13">
        <f t="shared" si="32"/>
        <v>0</v>
      </c>
      <c r="M200" s="8" t="s">
        <v>52</v>
      </c>
      <c r="N200" s="5" t="s">
        <v>181</v>
      </c>
      <c r="O200" s="5" t="s">
        <v>607</v>
      </c>
      <c r="P200" s="5" t="s">
        <v>61</v>
      </c>
      <c r="Q200" s="5" t="s">
        <v>61</v>
      </c>
      <c r="R200" s="5" t="s">
        <v>60</v>
      </c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5" t="s">
        <v>52</v>
      </c>
      <c r="AK200" s="5" t="s">
        <v>608</v>
      </c>
      <c r="AL200" s="5" t="s">
        <v>52</v>
      </c>
      <c r="AM200" s="5" t="s">
        <v>52</v>
      </c>
    </row>
    <row r="201" spans="1:39" ht="30" customHeight="1">
      <c r="A201" s="8" t="s">
        <v>605</v>
      </c>
      <c r="B201" s="8" t="s">
        <v>609</v>
      </c>
      <c r="C201" s="8" t="s">
        <v>166</v>
      </c>
      <c r="D201" s="9">
        <v>1</v>
      </c>
      <c r="E201" s="12">
        <f>단가대비표!O43</f>
        <v>0</v>
      </c>
      <c r="F201" s="13">
        <f>TRUNC(E201*D201,1)</f>
        <v>0</v>
      </c>
      <c r="G201" s="12">
        <f>단가대비표!P43</f>
        <v>0</v>
      </c>
      <c r="H201" s="13">
        <f>TRUNC(G201*D201,1)</f>
        <v>0</v>
      </c>
      <c r="I201" s="12">
        <f>단가대비표!V43</f>
        <v>0</v>
      </c>
      <c r="J201" s="13">
        <f>TRUNC(I201*D201,1)</f>
        <v>0</v>
      </c>
      <c r="K201" s="12">
        <f t="shared" si="32"/>
        <v>0</v>
      </c>
      <c r="L201" s="13">
        <f t="shared" si="32"/>
        <v>0</v>
      </c>
      <c r="M201" s="8" t="s">
        <v>52</v>
      </c>
      <c r="N201" s="5" t="s">
        <v>181</v>
      </c>
      <c r="O201" s="5" t="s">
        <v>610</v>
      </c>
      <c r="P201" s="5" t="s">
        <v>61</v>
      </c>
      <c r="Q201" s="5" t="s">
        <v>61</v>
      </c>
      <c r="R201" s="5" t="s">
        <v>60</v>
      </c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5" t="s">
        <v>52</v>
      </c>
      <c r="AK201" s="5" t="s">
        <v>611</v>
      </c>
      <c r="AL201" s="5" t="s">
        <v>52</v>
      </c>
      <c r="AM201" s="5" t="s">
        <v>52</v>
      </c>
    </row>
    <row r="202" spans="1:39" ht="30" customHeight="1">
      <c r="A202" s="8" t="s">
        <v>314</v>
      </c>
      <c r="B202" s="8" t="s">
        <v>315</v>
      </c>
      <c r="C202" s="8" t="s">
        <v>316</v>
      </c>
      <c r="D202" s="9">
        <v>0.108</v>
      </c>
      <c r="E202" s="12">
        <f>단가대비표!O87</f>
        <v>0</v>
      </c>
      <c r="F202" s="13">
        <f>TRUNC(E202*D202,1)</f>
        <v>0</v>
      </c>
      <c r="G202" s="12">
        <f>단가대비표!P87</f>
        <v>0</v>
      </c>
      <c r="H202" s="13">
        <f>TRUNC(G202*D202,1)</f>
        <v>0</v>
      </c>
      <c r="I202" s="12">
        <f>단가대비표!V87</f>
        <v>0</v>
      </c>
      <c r="J202" s="13">
        <f>TRUNC(I202*D202,1)</f>
        <v>0</v>
      </c>
      <c r="K202" s="12">
        <f t="shared" si="32"/>
        <v>0</v>
      </c>
      <c r="L202" s="13">
        <f t="shared" si="32"/>
        <v>0</v>
      </c>
      <c r="M202" s="8" t="s">
        <v>52</v>
      </c>
      <c r="N202" s="5" t="s">
        <v>181</v>
      </c>
      <c r="O202" s="5" t="s">
        <v>317</v>
      </c>
      <c r="P202" s="5" t="s">
        <v>61</v>
      </c>
      <c r="Q202" s="5" t="s">
        <v>61</v>
      </c>
      <c r="R202" s="5" t="s">
        <v>60</v>
      </c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5" t="s">
        <v>52</v>
      </c>
      <c r="AK202" s="5" t="s">
        <v>612</v>
      </c>
      <c r="AL202" s="5" t="s">
        <v>52</v>
      </c>
      <c r="AM202" s="5" t="s">
        <v>52</v>
      </c>
    </row>
    <row r="203" spans="1:39" ht="30" customHeight="1">
      <c r="A203" s="8" t="s">
        <v>319</v>
      </c>
      <c r="B203" s="8" t="s">
        <v>52</v>
      </c>
      <c r="C203" s="8" t="s">
        <v>52</v>
      </c>
      <c r="D203" s="9"/>
      <c r="E203" s="12"/>
      <c r="F203" s="13">
        <f>TRUNC(SUMIF(N200:N202, N199, F200:F202),0)</f>
        <v>0</v>
      </c>
      <c r="G203" s="12"/>
      <c r="H203" s="13">
        <f>TRUNC(SUMIF(N200:N202, N199, H200:H202),0)</f>
        <v>0</v>
      </c>
      <c r="I203" s="12"/>
      <c r="J203" s="13">
        <f>TRUNC(SUMIF(N200:N202, N199, J200:J202),0)</f>
        <v>0</v>
      </c>
      <c r="K203" s="12"/>
      <c r="L203" s="13">
        <f>F203+H203+J203</f>
        <v>0</v>
      </c>
      <c r="M203" s="8" t="s">
        <v>52</v>
      </c>
      <c r="N203" s="5" t="s">
        <v>119</v>
      </c>
      <c r="O203" s="5" t="s">
        <v>119</v>
      </c>
      <c r="P203" s="5" t="s">
        <v>52</v>
      </c>
      <c r="Q203" s="5" t="s">
        <v>52</v>
      </c>
      <c r="R203" s="5" t="s">
        <v>52</v>
      </c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5" t="s">
        <v>52</v>
      </c>
      <c r="AK203" s="5" t="s">
        <v>52</v>
      </c>
      <c r="AL203" s="5" t="s">
        <v>52</v>
      </c>
      <c r="AM203" s="5" t="s">
        <v>52</v>
      </c>
    </row>
    <row r="204" spans="1:39" ht="30" customHeight="1">
      <c r="A204" s="9"/>
      <c r="B204" s="9"/>
      <c r="C204" s="9"/>
      <c r="D204" s="9"/>
      <c r="E204" s="12"/>
      <c r="F204" s="13"/>
      <c r="G204" s="12"/>
      <c r="H204" s="13"/>
      <c r="I204" s="12"/>
      <c r="J204" s="13"/>
      <c r="K204" s="12"/>
      <c r="L204" s="13"/>
      <c r="M204" s="9"/>
    </row>
    <row r="205" spans="1:39" ht="30" customHeight="1">
      <c r="A205" s="34" t="s">
        <v>613</v>
      </c>
      <c r="B205" s="34"/>
      <c r="C205" s="34"/>
      <c r="D205" s="34"/>
      <c r="E205" s="35"/>
      <c r="F205" s="36"/>
      <c r="G205" s="35"/>
      <c r="H205" s="36"/>
      <c r="I205" s="35"/>
      <c r="J205" s="36"/>
      <c r="K205" s="35"/>
      <c r="L205" s="36"/>
      <c r="M205" s="34"/>
      <c r="N205" s="2" t="s">
        <v>184</v>
      </c>
    </row>
    <row r="206" spans="1:39" ht="30" customHeight="1">
      <c r="A206" s="8" t="s">
        <v>605</v>
      </c>
      <c r="B206" s="8" t="s">
        <v>615</v>
      </c>
      <c r="C206" s="8" t="s">
        <v>166</v>
      </c>
      <c r="D206" s="9">
        <v>1</v>
      </c>
      <c r="E206" s="12">
        <f>단가대비표!O40</f>
        <v>0</v>
      </c>
      <c r="F206" s="13">
        <f>TRUNC(E206*D206,1)</f>
        <v>0</v>
      </c>
      <c r="G206" s="12">
        <f>단가대비표!P40</f>
        <v>0</v>
      </c>
      <c r="H206" s="13">
        <f>TRUNC(G206*D206,1)</f>
        <v>0</v>
      </c>
      <c r="I206" s="12">
        <f>단가대비표!V40</f>
        <v>0</v>
      </c>
      <c r="J206" s="13">
        <f>TRUNC(I206*D206,1)</f>
        <v>0</v>
      </c>
      <c r="K206" s="12">
        <f t="shared" ref="K206:L208" si="33">TRUNC(E206+G206+I206,1)</f>
        <v>0</v>
      </c>
      <c r="L206" s="13">
        <f t="shared" si="33"/>
        <v>0</v>
      </c>
      <c r="M206" s="8" t="s">
        <v>52</v>
      </c>
      <c r="N206" s="5" t="s">
        <v>184</v>
      </c>
      <c r="O206" s="5" t="s">
        <v>616</v>
      </c>
      <c r="P206" s="5" t="s">
        <v>61</v>
      </c>
      <c r="Q206" s="5" t="s">
        <v>61</v>
      </c>
      <c r="R206" s="5" t="s">
        <v>60</v>
      </c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5" t="s">
        <v>52</v>
      </c>
      <c r="AK206" s="5" t="s">
        <v>617</v>
      </c>
      <c r="AL206" s="5" t="s">
        <v>52</v>
      </c>
      <c r="AM206" s="5" t="s">
        <v>52</v>
      </c>
    </row>
    <row r="207" spans="1:39" ht="30" customHeight="1">
      <c r="A207" s="8" t="s">
        <v>605</v>
      </c>
      <c r="B207" s="8" t="s">
        <v>618</v>
      </c>
      <c r="C207" s="8" t="s">
        <v>166</v>
      </c>
      <c r="D207" s="9">
        <v>1</v>
      </c>
      <c r="E207" s="12">
        <f>단가대비표!O42</f>
        <v>0</v>
      </c>
      <c r="F207" s="13">
        <f>TRUNC(E207*D207,1)</f>
        <v>0</v>
      </c>
      <c r="G207" s="12">
        <f>단가대비표!P42</f>
        <v>0</v>
      </c>
      <c r="H207" s="13">
        <f>TRUNC(G207*D207,1)</f>
        <v>0</v>
      </c>
      <c r="I207" s="12">
        <f>단가대비표!V42</f>
        <v>0</v>
      </c>
      <c r="J207" s="13">
        <f>TRUNC(I207*D207,1)</f>
        <v>0</v>
      </c>
      <c r="K207" s="12">
        <f t="shared" si="33"/>
        <v>0</v>
      </c>
      <c r="L207" s="13">
        <f t="shared" si="33"/>
        <v>0</v>
      </c>
      <c r="M207" s="8" t="s">
        <v>52</v>
      </c>
      <c r="N207" s="5" t="s">
        <v>184</v>
      </c>
      <c r="O207" s="5" t="s">
        <v>619</v>
      </c>
      <c r="P207" s="5" t="s">
        <v>61</v>
      </c>
      <c r="Q207" s="5" t="s">
        <v>61</v>
      </c>
      <c r="R207" s="5" t="s">
        <v>60</v>
      </c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5" t="s">
        <v>52</v>
      </c>
      <c r="AK207" s="5" t="s">
        <v>620</v>
      </c>
      <c r="AL207" s="5" t="s">
        <v>52</v>
      </c>
      <c r="AM207" s="5" t="s">
        <v>52</v>
      </c>
    </row>
    <row r="208" spans="1:39" ht="30" customHeight="1">
      <c r="A208" s="8" t="s">
        <v>314</v>
      </c>
      <c r="B208" s="8" t="s">
        <v>315</v>
      </c>
      <c r="C208" s="8" t="s">
        <v>316</v>
      </c>
      <c r="D208" s="9">
        <v>0.108</v>
      </c>
      <c r="E208" s="12">
        <f>단가대비표!O87</f>
        <v>0</v>
      </c>
      <c r="F208" s="13">
        <f>TRUNC(E208*D208,1)</f>
        <v>0</v>
      </c>
      <c r="G208" s="12">
        <f>단가대비표!P87</f>
        <v>0</v>
      </c>
      <c r="H208" s="13">
        <f>TRUNC(G208*D208,1)</f>
        <v>0</v>
      </c>
      <c r="I208" s="12">
        <f>단가대비표!V87</f>
        <v>0</v>
      </c>
      <c r="J208" s="13">
        <f>TRUNC(I208*D208,1)</f>
        <v>0</v>
      </c>
      <c r="K208" s="12">
        <f t="shared" si="33"/>
        <v>0</v>
      </c>
      <c r="L208" s="13">
        <f t="shared" si="33"/>
        <v>0</v>
      </c>
      <c r="M208" s="8" t="s">
        <v>52</v>
      </c>
      <c r="N208" s="5" t="s">
        <v>184</v>
      </c>
      <c r="O208" s="5" t="s">
        <v>317</v>
      </c>
      <c r="P208" s="5" t="s">
        <v>61</v>
      </c>
      <c r="Q208" s="5" t="s">
        <v>61</v>
      </c>
      <c r="R208" s="5" t="s">
        <v>60</v>
      </c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5" t="s">
        <v>52</v>
      </c>
      <c r="AK208" s="5" t="s">
        <v>621</v>
      </c>
      <c r="AL208" s="5" t="s">
        <v>52</v>
      </c>
      <c r="AM208" s="5" t="s">
        <v>52</v>
      </c>
    </row>
    <row r="209" spans="1:39" ht="30" customHeight="1">
      <c r="A209" s="8" t="s">
        <v>319</v>
      </c>
      <c r="B209" s="8" t="s">
        <v>52</v>
      </c>
      <c r="C209" s="8" t="s">
        <v>52</v>
      </c>
      <c r="D209" s="9"/>
      <c r="E209" s="12"/>
      <c r="F209" s="13">
        <f>TRUNC(SUMIF(N206:N208, N205, F206:F208),0)</f>
        <v>0</v>
      </c>
      <c r="G209" s="12"/>
      <c r="H209" s="13">
        <f>TRUNC(SUMIF(N206:N208, N205, H206:H208),0)</f>
        <v>0</v>
      </c>
      <c r="I209" s="12"/>
      <c r="J209" s="13">
        <f>TRUNC(SUMIF(N206:N208, N205, J206:J208),0)</f>
        <v>0</v>
      </c>
      <c r="K209" s="12"/>
      <c r="L209" s="13">
        <f>F209+H209+J209</f>
        <v>0</v>
      </c>
      <c r="M209" s="8" t="s">
        <v>52</v>
      </c>
      <c r="N209" s="5" t="s">
        <v>119</v>
      </c>
      <c r="O209" s="5" t="s">
        <v>119</v>
      </c>
      <c r="P209" s="5" t="s">
        <v>52</v>
      </c>
      <c r="Q209" s="5" t="s">
        <v>52</v>
      </c>
      <c r="R209" s="5" t="s">
        <v>52</v>
      </c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5" t="s">
        <v>52</v>
      </c>
      <c r="AK209" s="5" t="s">
        <v>52</v>
      </c>
      <c r="AL209" s="5" t="s">
        <v>52</v>
      </c>
      <c r="AM209" s="5" t="s">
        <v>52</v>
      </c>
    </row>
    <row r="210" spans="1:39" ht="30" customHeight="1">
      <c r="A210" s="9"/>
      <c r="B210" s="9"/>
      <c r="C210" s="9"/>
      <c r="D210" s="9"/>
      <c r="E210" s="12"/>
      <c r="F210" s="13"/>
      <c r="G210" s="12"/>
      <c r="H210" s="13"/>
      <c r="I210" s="12"/>
      <c r="J210" s="13"/>
      <c r="K210" s="12"/>
      <c r="L210" s="13"/>
      <c r="M210" s="9"/>
    </row>
    <row r="211" spans="1:39" ht="30" customHeight="1">
      <c r="A211" s="34" t="s">
        <v>622</v>
      </c>
      <c r="B211" s="34"/>
      <c r="C211" s="34"/>
      <c r="D211" s="34"/>
      <c r="E211" s="35"/>
      <c r="F211" s="36"/>
      <c r="G211" s="35"/>
      <c r="H211" s="36"/>
      <c r="I211" s="35"/>
      <c r="J211" s="36"/>
      <c r="K211" s="35"/>
      <c r="L211" s="36"/>
      <c r="M211" s="34"/>
      <c r="N211" s="2" t="s">
        <v>187</v>
      </c>
    </row>
    <row r="212" spans="1:39" ht="30" customHeight="1">
      <c r="A212" s="8" t="s">
        <v>624</v>
      </c>
      <c r="B212" s="8" t="s">
        <v>625</v>
      </c>
      <c r="C212" s="8" t="s">
        <v>166</v>
      </c>
      <c r="D212" s="9">
        <v>1</v>
      </c>
      <c r="E212" s="12">
        <f>단가대비표!O38</f>
        <v>0</v>
      </c>
      <c r="F212" s="13">
        <f>TRUNC(E212*D212,1)</f>
        <v>0</v>
      </c>
      <c r="G212" s="12">
        <f>단가대비표!P38</f>
        <v>0</v>
      </c>
      <c r="H212" s="13">
        <f>TRUNC(G212*D212,1)</f>
        <v>0</v>
      </c>
      <c r="I212" s="12">
        <f>단가대비표!V38</f>
        <v>0</v>
      </c>
      <c r="J212" s="13">
        <f>TRUNC(I212*D212,1)</f>
        <v>0</v>
      </c>
      <c r="K212" s="12">
        <f>TRUNC(E212+G212+I212,1)</f>
        <v>0</v>
      </c>
      <c r="L212" s="13">
        <f>TRUNC(F212+H212+J212,1)</f>
        <v>0</v>
      </c>
      <c r="M212" s="8" t="s">
        <v>52</v>
      </c>
      <c r="N212" s="5" t="s">
        <v>187</v>
      </c>
      <c r="O212" s="5" t="s">
        <v>626</v>
      </c>
      <c r="P212" s="5" t="s">
        <v>61</v>
      </c>
      <c r="Q212" s="5" t="s">
        <v>61</v>
      </c>
      <c r="R212" s="5" t="s">
        <v>60</v>
      </c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5" t="s">
        <v>52</v>
      </c>
      <c r="AK212" s="5" t="s">
        <v>627</v>
      </c>
      <c r="AL212" s="5" t="s">
        <v>52</v>
      </c>
      <c r="AM212" s="5" t="s">
        <v>52</v>
      </c>
    </row>
    <row r="213" spans="1:39" ht="30" customHeight="1">
      <c r="A213" s="8" t="s">
        <v>314</v>
      </c>
      <c r="B213" s="8" t="s">
        <v>315</v>
      </c>
      <c r="C213" s="8" t="s">
        <v>316</v>
      </c>
      <c r="D213" s="9">
        <v>0.18</v>
      </c>
      <c r="E213" s="12">
        <f>단가대비표!O87</f>
        <v>0</v>
      </c>
      <c r="F213" s="13">
        <f>TRUNC(E213*D213,1)</f>
        <v>0</v>
      </c>
      <c r="G213" s="12">
        <f>단가대비표!P87</f>
        <v>0</v>
      </c>
      <c r="H213" s="13">
        <f>TRUNC(G213*D213,1)</f>
        <v>0</v>
      </c>
      <c r="I213" s="12">
        <f>단가대비표!V87</f>
        <v>0</v>
      </c>
      <c r="J213" s="13">
        <f>TRUNC(I213*D213,1)</f>
        <v>0</v>
      </c>
      <c r="K213" s="12">
        <f>TRUNC(E213+G213+I213,1)</f>
        <v>0</v>
      </c>
      <c r="L213" s="13">
        <f>TRUNC(F213+H213+J213,1)</f>
        <v>0</v>
      </c>
      <c r="M213" s="8" t="s">
        <v>52</v>
      </c>
      <c r="N213" s="5" t="s">
        <v>187</v>
      </c>
      <c r="O213" s="5" t="s">
        <v>317</v>
      </c>
      <c r="P213" s="5" t="s">
        <v>61</v>
      </c>
      <c r="Q213" s="5" t="s">
        <v>61</v>
      </c>
      <c r="R213" s="5" t="s">
        <v>60</v>
      </c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5" t="s">
        <v>52</v>
      </c>
      <c r="AK213" s="5" t="s">
        <v>628</v>
      </c>
      <c r="AL213" s="5" t="s">
        <v>52</v>
      </c>
      <c r="AM213" s="5" t="s">
        <v>52</v>
      </c>
    </row>
    <row r="214" spans="1:39" ht="30" customHeight="1">
      <c r="A214" s="8" t="s">
        <v>319</v>
      </c>
      <c r="B214" s="8" t="s">
        <v>52</v>
      </c>
      <c r="C214" s="8" t="s">
        <v>52</v>
      </c>
      <c r="D214" s="9"/>
      <c r="E214" s="12"/>
      <c r="F214" s="13">
        <f>TRUNC(SUMIF(N212:N213, N211, F212:F213),0)</f>
        <v>0</v>
      </c>
      <c r="G214" s="12"/>
      <c r="H214" s="13">
        <f>TRUNC(SUMIF(N212:N213, N211, H212:H213),0)</f>
        <v>0</v>
      </c>
      <c r="I214" s="12"/>
      <c r="J214" s="13">
        <f>TRUNC(SUMIF(N212:N213, N211, J212:J213),0)</f>
        <v>0</v>
      </c>
      <c r="K214" s="12"/>
      <c r="L214" s="13">
        <f>F214+H214+J214</f>
        <v>0</v>
      </c>
      <c r="M214" s="8" t="s">
        <v>52</v>
      </c>
      <c r="N214" s="5" t="s">
        <v>119</v>
      </c>
      <c r="O214" s="5" t="s">
        <v>119</v>
      </c>
      <c r="P214" s="5" t="s">
        <v>52</v>
      </c>
      <c r="Q214" s="5" t="s">
        <v>52</v>
      </c>
      <c r="R214" s="5" t="s">
        <v>52</v>
      </c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5" t="s">
        <v>52</v>
      </c>
      <c r="AK214" s="5" t="s">
        <v>52</v>
      </c>
      <c r="AL214" s="5" t="s">
        <v>52</v>
      </c>
      <c r="AM214" s="5" t="s">
        <v>52</v>
      </c>
    </row>
    <row r="215" spans="1:39" ht="30" customHeight="1">
      <c r="A215" s="9"/>
      <c r="B215" s="9"/>
      <c r="C215" s="9"/>
      <c r="D215" s="9"/>
      <c r="E215" s="12"/>
      <c r="F215" s="13"/>
      <c r="G215" s="12"/>
      <c r="H215" s="13"/>
      <c r="I215" s="12"/>
      <c r="J215" s="13"/>
      <c r="K215" s="12"/>
      <c r="L215" s="13"/>
      <c r="M215" s="9"/>
    </row>
    <row r="216" spans="1:39" ht="30" customHeight="1">
      <c r="A216" s="34" t="s">
        <v>629</v>
      </c>
      <c r="B216" s="34"/>
      <c r="C216" s="34"/>
      <c r="D216" s="34"/>
      <c r="E216" s="35"/>
      <c r="F216" s="36"/>
      <c r="G216" s="35"/>
      <c r="H216" s="36"/>
      <c r="I216" s="35"/>
      <c r="J216" s="36"/>
      <c r="K216" s="35"/>
      <c r="L216" s="36"/>
      <c r="M216" s="34"/>
      <c r="N216" s="2" t="s">
        <v>190</v>
      </c>
    </row>
    <row r="217" spans="1:39" ht="30" customHeight="1">
      <c r="A217" s="8" t="s">
        <v>624</v>
      </c>
      <c r="B217" s="8" t="s">
        <v>631</v>
      </c>
      <c r="C217" s="8" t="s">
        <v>166</v>
      </c>
      <c r="D217" s="9">
        <v>1</v>
      </c>
      <c r="E217" s="12">
        <f>단가대비표!O39</f>
        <v>0</v>
      </c>
      <c r="F217" s="13">
        <f>TRUNC(E217*D217,1)</f>
        <v>0</v>
      </c>
      <c r="G217" s="12">
        <f>단가대비표!P39</f>
        <v>0</v>
      </c>
      <c r="H217" s="13">
        <f>TRUNC(G217*D217,1)</f>
        <v>0</v>
      </c>
      <c r="I217" s="12">
        <f>단가대비표!V39</f>
        <v>0</v>
      </c>
      <c r="J217" s="13">
        <f>TRUNC(I217*D217,1)</f>
        <v>0</v>
      </c>
      <c r="K217" s="12">
        <f t="shared" ref="K217:L219" si="34">TRUNC(E217+G217+I217,1)</f>
        <v>0</v>
      </c>
      <c r="L217" s="13">
        <f t="shared" si="34"/>
        <v>0</v>
      </c>
      <c r="M217" s="8" t="s">
        <v>52</v>
      </c>
      <c r="N217" s="5" t="s">
        <v>190</v>
      </c>
      <c r="O217" s="5" t="s">
        <v>632</v>
      </c>
      <c r="P217" s="5" t="s">
        <v>61</v>
      </c>
      <c r="Q217" s="5" t="s">
        <v>61</v>
      </c>
      <c r="R217" s="5" t="s">
        <v>60</v>
      </c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5" t="s">
        <v>52</v>
      </c>
      <c r="AK217" s="5" t="s">
        <v>633</v>
      </c>
      <c r="AL217" s="5" t="s">
        <v>52</v>
      </c>
      <c r="AM217" s="5" t="s">
        <v>52</v>
      </c>
    </row>
    <row r="218" spans="1:39" ht="30" customHeight="1">
      <c r="A218" s="8" t="s">
        <v>605</v>
      </c>
      <c r="B218" s="8" t="s">
        <v>634</v>
      </c>
      <c r="C218" s="8" t="s">
        <v>166</v>
      </c>
      <c r="D218" s="9">
        <v>1</v>
      </c>
      <c r="E218" s="12">
        <f>단가대비표!O44</f>
        <v>0</v>
      </c>
      <c r="F218" s="13">
        <f>TRUNC(E218*D218,1)</f>
        <v>0</v>
      </c>
      <c r="G218" s="12">
        <f>단가대비표!P44</f>
        <v>0</v>
      </c>
      <c r="H218" s="13">
        <f>TRUNC(G218*D218,1)</f>
        <v>0</v>
      </c>
      <c r="I218" s="12">
        <f>단가대비표!V44</f>
        <v>0</v>
      </c>
      <c r="J218" s="13">
        <f>TRUNC(I218*D218,1)</f>
        <v>0</v>
      </c>
      <c r="K218" s="12">
        <f t="shared" si="34"/>
        <v>0</v>
      </c>
      <c r="L218" s="13">
        <f t="shared" si="34"/>
        <v>0</v>
      </c>
      <c r="M218" s="8" t="s">
        <v>52</v>
      </c>
      <c r="N218" s="5" t="s">
        <v>190</v>
      </c>
      <c r="O218" s="5" t="s">
        <v>635</v>
      </c>
      <c r="P218" s="5" t="s">
        <v>61</v>
      </c>
      <c r="Q218" s="5" t="s">
        <v>61</v>
      </c>
      <c r="R218" s="5" t="s">
        <v>60</v>
      </c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5" t="s">
        <v>52</v>
      </c>
      <c r="AK218" s="5" t="s">
        <v>636</v>
      </c>
      <c r="AL218" s="5" t="s">
        <v>52</v>
      </c>
      <c r="AM218" s="5" t="s">
        <v>52</v>
      </c>
    </row>
    <row r="219" spans="1:39" ht="30" customHeight="1">
      <c r="A219" s="8" t="s">
        <v>314</v>
      </c>
      <c r="B219" s="8" t="s">
        <v>315</v>
      </c>
      <c r="C219" s="8" t="s">
        <v>316</v>
      </c>
      <c r="D219" s="9">
        <v>0.18</v>
      </c>
      <c r="E219" s="12">
        <f>단가대비표!O87</f>
        <v>0</v>
      </c>
      <c r="F219" s="13">
        <f>TRUNC(E219*D219,1)</f>
        <v>0</v>
      </c>
      <c r="G219" s="12">
        <f>단가대비표!P87</f>
        <v>0</v>
      </c>
      <c r="H219" s="13">
        <f>TRUNC(G219*D219,1)</f>
        <v>0</v>
      </c>
      <c r="I219" s="12">
        <f>단가대비표!V87</f>
        <v>0</v>
      </c>
      <c r="J219" s="13">
        <f>TRUNC(I219*D219,1)</f>
        <v>0</v>
      </c>
      <c r="K219" s="12">
        <f t="shared" si="34"/>
        <v>0</v>
      </c>
      <c r="L219" s="13">
        <f t="shared" si="34"/>
        <v>0</v>
      </c>
      <c r="M219" s="8" t="s">
        <v>52</v>
      </c>
      <c r="N219" s="5" t="s">
        <v>190</v>
      </c>
      <c r="O219" s="5" t="s">
        <v>317</v>
      </c>
      <c r="P219" s="5" t="s">
        <v>61</v>
      </c>
      <c r="Q219" s="5" t="s">
        <v>61</v>
      </c>
      <c r="R219" s="5" t="s">
        <v>60</v>
      </c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5" t="s">
        <v>52</v>
      </c>
      <c r="AK219" s="5" t="s">
        <v>637</v>
      </c>
      <c r="AL219" s="5" t="s">
        <v>52</v>
      </c>
      <c r="AM219" s="5" t="s">
        <v>52</v>
      </c>
    </row>
    <row r="220" spans="1:39" ht="30" customHeight="1">
      <c r="A220" s="8" t="s">
        <v>319</v>
      </c>
      <c r="B220" s="8" t="s">
        <v>52</v>
      </c>
      <c r="C220" s="8" t="s">
        <v>52</v>
      </c>
      <c r="D220" s="9"/>
      <c r="E220" s="12"/>
      <c r="F220" s="13">
        <f>TRUNC(SUMIF(N217:N219, N216, F217:F219),0)</f>
        <v>0</v>
      </c>
      <c r="G220" s="12"/>
      <c r="H220" s="13">
        <f>TRUNC(SUMIF(N217:N219, N216, H217:H219),0)</f>
        <v>0</v>
      </c>
      <c r="I220" s="12"/>
      <c r="J220" s="13">
        <f>TRUNC(SUMIF(N217:N219, N216, J217:J219),0)</f>
        <v>0</v>
      </c>
      <c r="K220" s="12"/>
      <c r="L220" s="13">
        <f>F220+H220+J220</f>
        <v>0</v>
      </c>
      <c r="M220" s="8" t="s">
        <v>52</v>
      </c>
      <c r="N220" s="5" t="s">
        <v>119</v>
      </c>
      <c r="O220" s="5" t="s">
        <v>119</v>
      </c>
      <c r="P220" s="5" t="s">
        <v>52</v>
      </c>
      <c r="Q220" s="5" t="s">
        <v>52</v>
      </c>
      <c r="R220" s="5" t="s">
        <v>52</v>
      </c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5" t="s">
        <v>52</v>
      </c>
      <c r="AK220" s="5" t="s">
        <v>52</v>
      </c>
      <c r="AL220" s="5" t="s">
        <v>52</v>
      </c>
      <c r="AM220" s="5" t="s">
        <v>52</v>
      </c>
    </row>
    <row r="221" spans="1:39" ht="30" customHeight="1">
      <c r="A221" s="9"/>
      <c r="B221" s="9"/>
      <c r="C221" s="9"/>
      <c r="D221" s="9"/>
      <c r="E221" s="12"/>
      <c r="F221" s="13"/>
      <c r="G221" s="12"/>
      <c r="H221" s="13"/>
      <c r="I221" s="12"/>
      <c r="J221" s="13"/>
      <c r="K221" s="12"/>
      <c r="L221" s="13"/>
      <c r="M221" s="9"/>
    </row>
    <row r="222" spans="1:39" ht="30" customHeight="1">
      <c r="A222" s="34" t="s">
        <v>638</v>
      </c>
      <c r="B222" s="34"/>
      <c r="C222" s="34"/>
      <c r="D222" s="34"/>
      <c r="E222" s="35"/>
      <c r="F222" s="36"/>
      <c r="G222" s="35"/>
      <c r="H222" s="36"/>
      <c r="I222" s="35"/>
      <c r="J222" s="36"/>
      <c r="K222" s="35"/>
      <c r="L222" s="36"/>
      <c r="M222" s="34"/>
      <c r="N222" s="2" t="s">
        <v>194</v>
      </c>
    </row>
    <row r="223" spans="1:39" ht="30" customHeight="1">
      <c r="A223" s="8" t="s">
        <v>641</v>
      </c>
      <c r="B223" s="8" t="s">
        <v>642</v>
      </c>
      <c r="C223" s="8" t="s">
        <v>71</v>
      </c>
      <c r="D223" s="9">
        <v>1.1000000000000001</v>
      </c>
      <c r="E223" s="12">
        <f>단가대비표!O13</f>
        <v>0</v>
      </c>
      <c r="F223" s="13">
        <f>TRUNC(E223*D223,1)</f>
        <v>0</v>
      </c>
      <c r="G223" s="12">
        <f>단가대비표!P13</f>
        <v>0</v>
      </c>
      <c r="H223" s="13">
        <f>TRUNC(G223*D223,1)</f>
        <v>0</v>
      </c>
      <c r="I223" s="12">
        <f>단가대비표!V13</f>
        <v>0</v>
      </c>
      <c r="J223" s="13">
        <f>TRUNC(I223*D223,1)</f>
        <v>0</v>
      </c>
      <c r="K223" s="12">
        <f t="shared" ref="K223:L226" si="35">TRUNC(E223+G223+I223,1)</f>
        <v>0</v>
      </c>
      <c r="L223" s="13">
        <f t="shared" si="35"/>
        <v>0</v>
      </c>
      <c r="M223" s="8" t="s">
        <v>52</v>
      </c>
      <c r="N223" s="5" t="s">
        <v>194</v>
      </c>
      <c r="O223" s="5" t="s">
        <v>643</v>
      </c>
      <c r="P223" s="5" t="s">
        <v>61</v>
      </c>
      <c r="Q223" s="5" t="s">
        <v>61</v>
      </c>
      <c r="R223" s="5" t="s">
        <v>60</v>
      </c>
      <c r="S223" s="1"/>
      <c r="T223" s="1"/>
      <c r="U223" s="1"/>
      <c r="V223" s="1">
        <v>1</v>
      </c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5" t="s">
        <v>52</v>
      </c>
      <c r="AK223" s="5" t="s">
        <v>644</v>
      </c>
      <c r="AL223" s="5" t="s">
        <v>52</v>
      </c>
      <c r="AM223" s="5" t="s">
        <v>52</v>
      </c>
    </row>
    <row r="224" spans="1:39" ht="30" customHeight="1">
      <c r="A224" s="8" t="s">
        <v>333</v>
      </c>
      <c r="B224" s="8" t="s">
        <v>334</v>
      </c>
      <c r="C224" s="8" t="s">
        <v>289</v>
      </c>
      <c r="D224" s="9">
        <v>1</v>
      </c>
      <c r="E224" s="12">
        <f>TRUNC(SUMIF(V223:V226, RIGHTB(O224, 1), F223:F226)*U224, 2)</f>
        <v>0</v>
      </c>
      <c r="F224" s="13">
        <f>TRUNC(E224*D224,1)</f>
        <v>0</v>
      </c>
      <c r="G224" s="12">
        <v>0</v>
      </c>
      <c r="H224" s="13">
        <f>TRUNC(G224*D224,1)</f>
        <v>0</v>
      </c>
      <c r="I224" s="12">
        <v>0</v>
      </c>
      <c r="J224" s="13">
        <f>TRUNC(I224*D224,1)</f>
        <v>0</v>
      </c>
      <c r="K224" s="12">
        <f t="shared" si="35"/>
        <v>0</v>
      </c>
      <c r="L224" s="13">
        <f t="shared" si="35"/>
        <v>0</v>
      </c>
      <c r="M224" s="8" t="s">
        <v>52</v>
      </c>
      <c r="N224" s="5" t="s">
        <v>194</v>
      </c>
      <c r="O224" s="5" t="s">
        <v>335</v>
      </c>
      <c r="P224" s="5" t="s">
        <v>61</v>
      </c>
      <c r="Q224" s="5" t="s">
        <v>61</v>
      </c>
      <c r="R224" s="5" t="s">
        <v>61</v>
      </c>
      <c r="S224" s="1">
        <v>0</v>
      </c>
      <c r="T224" s="1">
        <v>0</v>
      </c>
      <c r="U224" s="1">
        <v>0.02</v>
      </c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5" t="s">
        <v>52</v>
      </c>
      <c r="AK224" s="5" t="s">
        <v>645</v>
      </c>
      <c r="AL224" s="5" t="s">
        <v>52</v>
      </c>
      <c r="AM224" s="5" t="s">
        <v>52</v>
      </c>
    </row>
    <row r="225" spans="1:39" ht="30" customHeight="1">
      <c r="A225" s="8" t="s">
        <v>314</v>
      </c>
      <c r="B225" s="8" t="s">
        <v>315</v>
      </c>
      <c r="C225" s="8" t="s">
        <v>316</v>
      </c>
      <c r="D225" s="9">
        <v>8.9999999999999993E-3</v>
      </c>
      <c r="E225" s="12">
        <f>단가대비표!O87</f>
        <v>0</v>
      </c>
      <c r="F225" s="13">
        <f>TRUNC(E225*D225,1)</f>
        <v>0</v>
      </c>
      <c r="G225" s="12">
        <f>단가대비표!P87</f>
        <v>0</v>
      </c>
      <c r="H225" s="13">
        <f>TRUNC(G225*D225,1)</f>
        <v>0</v>
      </c>
      <c r="I225" s="12">
        <f>단가대비표!V87</f>
        <v>0</v>
      </c>
      <c r="J225" s="13">
        <f>TRUNC(I225*D225,1)</f>
        <v>0</v>
      </c>
      <c r="K225" s="12">
        <f t="shared" si="35"/>
        <v>0</v>
      </c>
      <c r="L225" s="13">
        <f t="shared" si="35"/>
        <v>0</v>
      </c>
      <c r="M225" s="8" t="s">
        <v>52</v>
      </c>
      <c r="N225" s="5" t="s">
        <v>194</v>
      </c>
      <c r="O225" s="5" t="s">
        <v>317</v>
      </c>
      <c r="P225" s="5" t="s">
        <v>61</v>
      </c>
      <c r="Q225" s="5" t="s">
        <v>61</v>
      </c>
      <c r="R225" s="5" t="s">
        <v>60</v>
      </c>
      <c r="S225" s="1"/>
      <c r="T225" s="1"/>
      <c r="U225" s="1"/>
      <c r="V225" s="1"/>
      <c r="W225" s="1">
        <v>2</v>
      </c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5" t="s">
        <v>52</v>
      </c>
      <c r="AK225" s="5" t="s">
        <v>646</v>
      </c>
      <c r="AL225" s="5" t="s">
        <v>52</v>
      </c>
      <c r="AM225" s="5" t="s">
        <v>52</v>
      </c>
    </row>
    <row r="226" spans="1:39" ht="30" customHeight="1">
      <c r="A226" s="8" t="s">
        <v>340</v>
      </c>
      <c r="B226" s="8" t="s">
        <v>341</v>
      </c>
      <c r="C226" s="8" t="s">
        <v>289</v>
      </c>
      <c r="D226" s="9">
        <v>1</v>
      </c>
      <c r="E226" s="12">
        <f>TRUNC(SUMIF(W223:W226, RIGHTB(O226, 1), H223:H226)*U226, 2)</f>
        <v>0</v>
      </c>
      <c r="F226" s="13">
        <f>TRUNC(E226*D226,1)</f>
        <v>0</v>
      </c>
      <c r="G226" s="12">
        <v>0</v>
      </c>
      <c r="H226" s="13">
        <f>TRUNC(G226*D226,1)</f>
        <v>0</v>
      </c>
      <c r="I226" s="12">
        <v>0</v>
      </c>
      <c r="J226" s="13">
        <f>TRUNC(I226*D226,1)</f>
        <v>0</v>
      </c>
      <c r="K226" s="12">
        <f t="shared" si="35"/>
        <v>0</v>
      </c>
      <c r="L226" s="13">
        <f t="shared" si="35"/>
        <v>0</v>
      </c>
      <c r="M226" s="8" t="s">
        <v>52</v>
      </c>
      <c r="N226" s="5" t="s">
        <v>194</v>
      </c>
      <c r="O226" s="5" t="s">
        <v>342</v>
      </c>
      <c r="P226" s="5" t="s">
        <v>61</v>
      </c>
      <c r="Q226" s="5" t="s">
        <v>61</v>
      </c>
      <c r="R226" s="5" t="s">
        <v>61</v>
      </c>
      <c r="S226" s="1">
        <v>1</v>
      </c>
      <c r="T226" s="1">
        <v>0</v>
      </c>
      <c r="U226" s="1">
        <v>0.03</v>
      </c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5" t="s">
        <v>52</v>
      </c>
      <c r="AK226" s="5" t="s">
        <v>647</v>
      </c>
      <c r="AL226" s="5" t="s">
        <v>52</v>
      </c>
      <c r="AM226" s="5" t="s">
        <v>52</v>
      </c>
    </row>
    <row r="227" spans="1:39" ht="30" customHeight="1">
      <c r="A227" s="8" t="s">
        <v>319</v>
      </c>
      <c r="B227" s="8" t="s">
        <v>52</v>
      </c>
      <c r="C227" s="8" t="s">
        <v>52</v>
      </c>
      <c r="D227" s="9"/>
      <c r="E227" s="12"/>
      <c r="F227" s="13">
        <f>TRUNC(SUMIF(N223:N226, N222, F223:F226),0)</f>
        <v>0</v>
      </c>
      <c r="G227" s="12"/>
      <c r="H227" s="13">
        <f>TRUNC(SUMIF(N223:N226, N222, H223:H226),0)</f>
        <v>0</v>
      </c>
      <c r="I227" s="12"/>
      <c r="J227" s="13">
        <f>TRUNC(SUMIF(N223:N226, N222, J223:J226),0)</f>
        <v>0</v>
      </c>
      <c r="K227" s="12"/>
      <c r="L227" s="13">
        <f>F227+H227+J227</f>
        <v>0</v>
      </c>
      <c r="M227" s="8" t="s">
        <v>52</v>
      </c>
      <c r="N227" s="5" t="s">
        <v>119</v>
      </c>
      <c r="O227" s="5" t="s">
        <v>119</v>
      </c>
      <c r="P227" s="5" t="s">
        <v>52</v>
      </c>
      <c r="Q227" s="5" t="s">
        <v>52</v>
      </c>
      <c r="R227" s="5" t="s">
        <v>52</v>
      </c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5" t="s">
        <v>52</v>
      </c>
      <c r="AK227" s="5" t="s">
        <v>52</v>
      </c>
      <c r="AL227" s="5" t="s">
        <v>52</v>
      </c>
      <c r="AM227" s="5" t="s">
        <v>52</v>
      </c>
    </row>
    <row r="228" spans="1:39" ht="30" customHeight="1">
      <c r="A228" s="9"/>
      <c r="B228" s="9"/>
      <c r="C228" s="9"/>
      <c r="D228" s="9"/>
      <c r="E228" s="12"/>
      <c r="F228" s="13"/>
      <c r="G228" s="12"/>
      <c r="H228" s="13"/>
      <c r="I228" s="12"/>
      <c r="J228" s="13"/>
      <c r="K228" s="12"/>
      <c r="L228" s="13"/>
      <c r="M228" s="9"/>
    </row>
    <row r="229" spans="1:39" ht="30" customHeight="1">
      <c r="A229" s="34" t="s">
        <v>648</v>
      </c>
      <c r="B229" s="34"/>
      <c r="C229" s="34"/>
      <c r="D229" s="34"/>
      <c r="E229" s="35"/>
      <c r="F229" s="36"/>
      <c r="G229" s="35"/>
      <c r="H229" s="36"/>
      <c r="I229" s="35"/>
      <c r="J229" s="36"/>
      <c r="K229" s="35"/>
      <c r="L229" s="36"/>
      <c r="M229" s="34"/>
      <c r="N229" s="2" t="s">
        <v>198</v>
      </c>
    </row>
    <row r="230" spans="1:39" ht="30" customHeight="1">
      <c r="A230" s="8" t="s">
        <v>650</v>
      </c>
      <c r="B230" s="8" t="s">
        <v>651</v>
      </c>
      <c r="C230" s="8" t="s">
        <v>71</v>
      </c>
      <c r="D230" s="9">
        <v>1.05</v>
      </c>
      <c r="E230" s="12">
        <f>단가대비표!O16</f>
        <v>0</v>
      </c>
      <c r="F230" s="13">
        <f>TRUNC(E230*D230,1)</f>
        <v>0</v>
      </c>
      <c r="G230" s="12">
        <f>단가대비표!P16</f>
        <v>0</v>
      </c>
      <c r="H230" s="13">
        <f>TRUNC(G230*D230,1)</f>
        <v>0</v>
      </c>
      <c r="I230" s="12">
        <f>단가대비표!V16</f>
        <v>0</v>
      </c>
      <c r="J230" s="13">
        <f>TRUNC(I230*D230,1)</f>
        <v>0</v>
      </c>
      <c r="K230" s="12">
        <f t="shared" ref="K230:L233" si="36">TRUNC(E230+G230+I230,1)</f>
        <v>0</v>
      </c>
      <c r="L230" s="13">
        <f t="shared" si="36"/>
        <v>0</v>
      </c>
      <c r="M230" s="8" t="s">
        <v>52</v>
      </c>
      <c r="N230" s="5" t="s">
        <v>198</v>
      </c>
      <c r="O230" s="5" t="s">
        <v>652</v>
      </c>
      <c r="P230" s="5" t="s">
        <v>61</v>
      </c>
      <c r="Q230" s="5" t="s">
        <v>61</v>
      </c>
      <c r="R230" s="5" t="s">
        <v>60</v>
      </c>
      <c r="S230" s="1"/>
      <c r="T230" s="1"/>
      <c r="U230" s="1"/>
      <c r="V230" s="1">
        <v>1</v>
      </c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5" t="s">
        <v>52</v>
      </c>
      <c r="AK230" s="5" t="s">
        <v>653</v>
      </c>
      <c r="AL230" s="5" t="s">
        <v>52</v>
      </c>
      <c r="AM230" s="5" t="s">
        <v>52</v>
      </c>
    </row>
    <row r="231" spans="1:39" ht="30" customHeight="1">
      <c r="A231" s="8" t="s">
        <v>333</v>
      </c>
      <c r="B231" s="8" t="s">
        <v>334</v>
      </c>
      <c r="C231" s="8" t="s">
        <v>289</v>
      </c>
      <c r="D231" s="9">
        <v>1</v>
      </c>
      <c r="E231" s="12">
        <f>TRUNC(SUMIF(V230:V233, RIGHTB(O231, 1), F230:F233)*U231, 2)</f>
        <v>0</v>
      </c>
      <c r="F231" s="13">
        <f>TRUNC(E231*D231,1)</f>
        <v>0</v>
      </c>
      <c r="G231" s="12">
        <v>0</v>
      </c>
      <c r="H231" s="13">
        <f>TRUNC(G231*D231,1)</f>
        <v>0</v>
      </c>
      <c r="I231" s="12">
        <v>0</v>
      </c>
      <c r="J231" s="13">
        <f>TRUNC(I231*D231,1)</f>
        <v>0</v>
      </c>
      <c r="K231" s="12">
        <f t="shared" si="36"/>
        <v>0</v>
      </c>
      <c r="L231" s="13">
        <f t="shared" si="36"/>
        <v>0</v>
      </c>
      <c r="M231" s="8" t="s">
        <v>52</v>
      </c>
      <c r="N231" s="5" t="s">
        <v>198</v>
      </c>
      <c r="O231" s="5" t="s">
        <v>335</v>
      </c>
      <c r="P231" s="5" t="s">
        <v>61</v>
      </c>
      <c r="Q231" s="5" t="s">
        <v>61</v>
      </c>
      <c r="R231" s="5" t="s">
        <v>61</v>
      </c>
      <c r="S231" s="1">
        <v>0</v>
      </c>
      <c r="T231" s="1">
        <v>0</v>
      </c>
      <c r="U231" s="1">
        <v>0.02</v>
      </c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5" t="s">
        <v>52</v>
      </c>
      <c r="AK231" s="5" t="s">
        <v>654</v>
      </c>
      <c r="AL231" s="5" t="s">
        <v>52</v>
      </c>
      <c r="AM231" s="5" t="s">
        <v>52</v>
      </c>
    </row>
    <row r="232" spans="1:39" ht="30" customHeight="1">
      <c r="A232" s="8" t="s">
        <v>337</v>
      </c>
      <c r="B232" s="8" t="s">
        <v>315</v>
      </c>
      <c r="C232" s="8" t="s">
        <v>316</v>
      </c>
      <c r="D232" s="9">
        <v>2.5000000000000001E-2</v>
      </c>
      <c r="E232" s="12">
        <f>단가대비표!O89</f>
        <v>0</v>
      </c>
      <c r="F232" s="13">
        <f>TRUNC(E232*D232,1)</f>
        <v>0</v>
      </c>
      <c r="G232" s="12">
        <f>단가대비표!P89</f>
        <v>0</v>
      </c>
      <c r="H232" s="13">
        <f>TRUNC(G232*D232,1)</f>
        <v>0</v>
      </c>
      <c r="I232" s="12">
        <f>단가대비표!V89</f>
        <v>0</v>
      </c>
      <c r="J232" s="13">
        <f>TRUNC(I232*D232,1)</f>
        <v>0</v>
      </c>
      <c r="K232" s="12">
        <f t="shared" si="36"/>
        <v>0</v>
      </c>
      <c r="L232" s="13">
        <f t="shared" si="36"/>
        <v>0</v>
      </c>
      <c r="M232" s="8" t="s">
        <v>52</v>
      </c>
      <c r="N232" s="5" t="s">
        <v>198</v>
      </c>
      <c r="O232" s="5" t="s">
        <v>338</v>
      </c>
      <c r="P232" s="5" t="s">
        <v>61</v>
      </c>
      <c r="Q232" s="5" t="s">
        <v>61</v>
      </c>
      <c r="R232" s="5" t="s">
        <v>60</v>
      </c>
      <c r="S232" s="1"/>
      <c r="T232" s="1"/>
      <c r="U232" s="1"/>
      <c r="V232" s="1"/>
      <c r="W232" s="1">
        <v>2</v>
      </c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5" t="s">
        <v>52</v>
      </c>
      <c r="AK232" s="5" t="s">
        <v>655</v>
      </c>
      <c r="AL232" s="5" t="s">
        <v>52</v>
      </c>
      <c r="AM232" s="5" t="s">
        <v>52</v>
      </c>
    </row>
    <row r="233" spans="1:39" ht="30" customHeight="1">
      <c r="A233" s="8" t="s">
        <v>340</v>
      </c>
      <c r="B233" s="8" t="s">
        <v>341</v>
      </c>
      <c r="C233" s="8" t="s">
        <v>289</v>
      </c>
      <c r="D233" s="9">
        <v>1</v>
      </c>
      <c r="E233" s="12">
        <f>TRUNC(SUMIF(W230:W233, RIGHTB(O233, 1), H230:H233)*U233, 2)</f>
        <v>0</v>
      </c>
      <c r="F233" s="13">
        <f>TRUNC(E233*D233,1)</f>
        <v>0</v>
      </c>
      <c r="G233" s="12">
        <v>0</v>
      </c>
      <c r="H233" s="13">
        <f>TRUNC(G233*D233,1)</f>
        <v>0</v>
      </c>
      <c r="I233" s="12">
        <v>0</v>
      </c>
      <c r="J233" s="13">
        <f>TRUNC(I233*D233,1)</f>
        <v>0</v>
      </c>
      <c r="K233" s="12">
        <f t="shared" si="36"/>
        <v>0</v>
      </c>
      <c r="L233" s="13">
        <f t="shared" si="36"/>
        <v>0</v>
      </c>
      <c r="M233" s="8" t="s">
        <v>52</v>
      </c>
      <c r="N233" s="5" t="s">
        <v>198</v>
      </c>
      <c r="O233" s="5" t="s">
        <v>342</v>
      </c>
      <c r="P233" s="5" t="s">
        <v>61</v>
      </c>
      <c r="Q233" s="5" t="s">
        <v>61</v>
      </c>
      <c r="R233" s="5" t="s">
        <v>61</v>
      </c>
      <c r="S233" s="1">
        <v>1</v>
      </c>
      <c r="T233" s="1">
        <v>0</v>
      </c>
      <c r="U233" s="1">
        <v>0.03</v>
      </c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5" t="s">
        <v>52</v>
      </c>
      <c r="AK233" s="5" t="s">
        <v>656</v>
      </c>
      <c r="AL233" s="5" t="s">
        <v>52</v>
      </c>
      <c r="AM233" s="5" t="s">
        <v>52</v>
      </c>
    </row>
    <row r="234" spans="1:39" ht="30" customHeight="1">
      <c r="A234" s="8" t="s">
        <v>319</v>
      </c>
      <c r="B234" s="8" t="s">
        <v>52</v>
      </c>
      <c r="C234" s="8" t="s">
        <v>52</v>
      </c>
      <c r="D234" s="9"/>
      <c r="E234" s="12"/>
      <c r="F234" s="13">
        <f>TRUNC(SUMIF(N230:N233, N229, F230:F233),0)</f>
        <v>0</v>
      </c>
      <c r="G234" s="12"/>
      <c r="H234" s="13">
        <f>TRUNC(SUMIF(N230:N233, N229, H230:H233),0)</f>
        <v>0</v>
      </c>
      <c r="I234" s="12"/>
      <c r="J234" s="13">
        <f>TRUNC(SUMIF(N230:N233, N229, J230:J233),0)</f>
        <v>0</v>
      </c>
      <c r="K234" s="12"/>
      <c r="L234" s="13">
        <f>F234+H234+J234</f>
        <v>0</v>
      </c>
      <c r="M234" s="8" t="s">
        <v>52</v>
      </c>
      <c r="N234" s="5" t="s">
        <v>119</v>
      </c>
      <c r="O234" s="5" t="s">
        <v>119</v>
      </c>
      <c r="P234" s="5" t="s">
        <v>52</v>
      </c>
      <c r="Q234" s="5" t="s">
        <v>52</v>
      </c>
      <c r="R234" s="5" t="s">
        <v>52</v>
      </c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5" t="s">
        <v>52</v>
      </c>
      <c r="AK234" s="5" t="s">
        <v>52</v>
      </c>
      <c r="AL234" s="5" t="s">
        <v>52</v>
      </c>
      <c r="AM234" s="5" t="s">
        <v>52</v>
      </c>
    </row>
    <row r="235" spans="1:39" ht="30" customHeight="1">
      <c r="A235" s="9"/>
      <c r="B235" s="9"/>
      <c r="C235" s="9"/>
      <c r="D235" s="9"/>
      <c r="E235" s="12"/>
      <c r="F235" s="13"/>
      <c r="G235" s="12"/>
      <c r="H235" s="13"/>
      <c r="I235" s="12"/>
      <c r="J235" s="13"/>
      <c r="K235" s="12"/>
      <c r="L235" s="13"/>
      <c r="M235" s="9"/>
    </row>
    <row r="236" spans="1:39" ht="30" customHeight="1">
      <c r="A236" s="34" t="s">
        <v>657</v>
      </c>
      <c r="B236" s="34"/>
      <c r="C236" s="34"/>
      <c r="D236" s="34"/>
      <c r="E236" s="35"/>
      <c r="F236" s="36"/>
      <c r="G236" s="35"/>
      <c r="H236" s="36"/>
      <c r="I236" s="35"/>
      <c r="J236" s="36"/>
      <c r="K236" s="35"/>
      <c r="L236" s="36"/>
      <c r="M236" s="34"/>
      <c r="N236" s="2" t="s">
        <v>202</v>
      </c>
    </row>
    <row r="237" spans="1:39" ht="30" customHeight="1">
      <c r="A237" s="8" t="s">
        <v>373</v>
      </c>
      <c r="B237" s="8" t="s">
        <v>659</v>
      </c>
      <c r="C237" s="8" t="s">
        <v>71</v>
      </c>
      <c r="D237" s="9">
        <v>1.1000000000000001</v>
      </c>
      <c r="E237" s="12">
        <f>단가대비표!O67</f>
        <v>0</v>
      </c>
      <c r="F237" s="13">
        <f>TRUNC(E237*D237,1)</f>
        <v>0</v>
      </c>
      <c r="G237" s="12">
        <f>단가대비표!P67</f>
        <v>0</v>
      </c>
      <c r="H237" s="13">
        <f>TRUNC(G237*D237,1)</f>
        <v>0</v>
      </c>
      <c r="I237" s="12">
        <f>단가대비표!V67</f>
        <v>0</v>
      </c>
      <c r="J237" s="13">
        <f>TRUNC(I237*D237,1)</f>
        <v>0</v>
      </c>
      <c r="K237" s="12">
        <f t="shared" ref="K237:L240" si="37">TRUNC(E237+G237+I237,1)</f>
        <v>0</v>
      </c>
      <c r="L237" s="13">
        <f t="shared" si="37"/>
        <v>0</v>
      </c>
      <c r="M237" s="8" t="s">
        <v>52</v>
      </c>
      <c r="N237" s="5" t="s">
        <v>202</v>
      </c>
      <c r="O237" s="5" t="s">
        <v>660</v>
      </c>
      <c r="P237" s="5" t="s">
        <v>61</v>
      </c>
      <c r="Q237" s="5" t="s">
        <v>61</v>
      </c>
      <c r="R237" s="5" t="s">
        <v>60</v>
      </c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5" t="s">
        <v>52</v>
      </c>
      <c r="AK237" s="5" t="s">
        <v>661</v>
      </c>
      <c r="AL237" s="5" t="s">
        <v>52</v>
      </c>
      <c r="AM237" s="5" t="s">
        <v>52</v>
      </c>
    </row>
    <row r="238" spans="1:39" ht="30" customHeight="1">
      <c r="A238" s="8" t="s">
        <v>377</v>
      </c>
      <c r="B238" s="8" t="s">
        <v>378</v>
      </c>
      <c r="C238" s="8" t="s">
        <v>289</v>
      </c>
      <c r="D238" s="9">
        <v>1</v>
      </c>
      <c r="E238" s="12">
        <f>TRUNC(SUMIF(V237:V240, RIGHTB(O238, 1), F237:F240)*U238, 2)</f>
        <v>0</v>
      </c>
      <c r="F238" s="13">
        <f>TRUNC(E238*D238,1)</f>
        <v>0</v>
      </c>
      <c r="G238" s="12">
        <v>0</v>
      </c>
      <c r="H238" s="13">
        <f>TRUNC(G238*D238,1)</f>
        <v>0</v>
      </c>
      <c r="I238" s="12">
        <v>0</v>
      </c>
      <c r="J238" s="13">
        <f>TRUNC(I238*D238,1)</f>
        <v>0</v>
      </c>
      <c r="K238" s="12">
        <f t="shared" si="37"/>
        <v>0</v>
      </c>
      <c r="L238" s="13">
        <f t="shared" si="37"/>
        <v>0</v>
      </c>
      <c r="M238" s="8" t="s">
        <v>52</v>
      </c>
      <c r="N238" s="5" t="s">
        <v>202</v>
      </c>
      <c r="O238" s="5" t="s">
        <v>335</v>
      </c>
      <c r="P238" s="5" t="s">
        <v>61</v>
      </c>
      <c r="Q238" s="5" t="s">
        <v>61</v>
      </c>
      <c r="R238" s="5" t="s">
        <v>61</v>
      </c>
      <c r="S238" s="1">
        <v>0</v>
      </c>
      <c r="T238" s="1">
        <v>0</v>
      </c>
      <c r="U238" s="1">
        <v>0.4</v>
      </c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5" t="s">
        <v>52</v>
      </c>
      <c r="AK238" s="5" t="s">
        <v>662</v>
      </c>
      <c r="AL238" s="5" t="s">
        <v>52</v>
      </c>
      <c r="AM238" s="5" t="s">
        <v>52</v>
      </c>
    </row>
    <row r="239" spans="1:39" ht="30" customHeight="1">
      <c r="A239" s="8" t="s">
        <v>314</v>
      </c>
      <c r="B239" s="8" t="s">
        <v>315</v>
      </c>
      <c r="C239" s="8" t="s">
        <v>316</v>
      </c>
      <c r="D239" s="9">
        <v>5.3999999999999999E-2</v>
      </c>
      <c r="E239" s="12">
        <f>단가대비표!O87</f>
        <v>0</v>
      </c>
      <c r="F239" s="13">
        <f>TRUNC(E239*D239,1)</f>
        <v>0</v>
      </c>
      <c r="G239" s="12">
        <f>단가대비표!P87</f>
        <v>0</v>
      </c>
      <c r="H239" s="13">
        <f>TRUNC(G239*D239,1)</f>
        <v>0</v>
      </c>
      <c r="I239" s="12">
        <f>단가대비표!V87</f>
        <v>0</v>
      </c>
      <c r="J239" s="13">
        <f>TRUNC(I239*D239,1)</f>
        <v>0</v>
      </c>
      <c r="K239" s="12">
        <f t="shared" si="37"/>
        <v>0</v>
      </c>
      <c r="L239" s="13">
        <f t="shared" si="37"/>
        <v>0</v>
      </c>
      <c r="M239" s="8" t="s">
        <v>52</v>
      </c>
      <c r="N239" s="5" t="s">
        <v>202</v>
      </c>
      <c r="O239" s="5" t="s">
        <v>317</v>
      </c>
      <c r="P239" s="5" t="s">
        <v>61</v>
      </c>
      <c r="Q239" s="5" t="s">
        <v>61</v>
      </c>
      <c r="R239" s="5" t="s">
        <v>60</v>
      </c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5" t="s">
        <v>52</v>
      </c>
      <c r="AK239" s="5" t="s">
        <v>663</v>
      </c>
      <c r="AL239" s="5" t="s">
        <v>52</v>
      </c>
      <c r="AM239" s="5" t="s">
        <v>52</v>
      </c>
    </row>
    <row r="240" spans="1:39" ht="30" customHeight="1">
      <c r="A240" s="8" t="s">
        <v>340</v>
      </c>
      <c r="B240" s="8" t="s">
        <v>341</v>
      </c>
      <c r="C240" s="8" t="s">
        <v>289</v>
      </c>
      <c r="D240" s="9">
        <v>1</v>
      </c>
      <c r="E240" s="12">
        <f>TRUNC(SUMIF(W237:W240, RIGHTB(O240, 1), H237:H240)*U240, 2)</f>
        <v>0</v>
      </c>
      <c r="F240" s="13">
        <f>TRUNC(E240*D240,1)</f>
        <v>0</v>
      </c>
      <c r="G240" s="12">
        <v>0</v>
      </c>
      <c r="H240" s="13">
        <f>TRUNC(G240*D240,1)</f>
        <v>0</v>
      </c>
      <c r="I240" s="12">
        <v>0</v>
      </c>
      <c r="J240" s="13">
        <f>TRUNC(I240*D240,1)</f>
        <v>0</v>
      </c>
      <c r="K240" s="12">
        <f t="shared" si="37"/>
        <v>0</v>
      </c>
      <c r="L240" s="13">
        <f t="shared" si="37"/>
        <v>0</v>
      </c>
      <c r="M240" s="8" t="s">
        <v>52</v>
      </c>
      <c r="N240" s="5" t="s">
        <v>202</v>
      </c>
      <c r="O240" s="5" t="s">
        <v>342</v>
      </c>
      <c r="P240" s="5" t="s">
        <v>61</v>
      </c>
      <c r="Q240" s="5" t="s">
        <v>61</v>
      </c>
      <c r="R240" s="5" t="s">
        <v>61</v>
      </c>
      <c r="S240" s="1">
        <v>1</v>
      </c>
      <c r="T240" s="1">
        <v>0</v>
      </c>
      <c r="U240" s="1">
        <v>0.03</v>
      </c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5" t="s">
        <v>52</v>
      </c>
      <c r="AK240" s="5" t="s">
        <v>664</v>
      </c>
      <c r="AL240" s="5" t="s">
        <v>52</v>
      </c>
      <c r="AM240" s="5" t="s">
        <v>52</v>
      </c>
    </row>
    <row r="241" spans="1:39" ht="30" customHeight="1">
      <c r="A241" s="8" t="s">
        <v>319</v>
      </c>
      <c r="B241" s="8" t="s">
        <v>52</v>
      </c>
      <c r="C241" s="8" t="s">
        <v>52</v>
      </c>
      <c r="D241" s="9"/>
      <c r="E241" s="12"/>
      <c r="F241" s="13">
        <f>TRUNC(SUMIF(N237:N240, N236, F237:F240),0)</f>
        <v>0</v>
      </c>
      <c r="G241" s="12"/>
      <c r="H241" s="13">
        <f>TRUNC(SUMIF(N237:N240, N236, H237:H240),0)</f>
        <v>0</v>
      </c>
      <c r="I241" s="12"/>
      <c r="J241" s="13">
        <f>TRUNC(SUMIF(N237:N240, N236, J237:J240),0)</f>
        <v>0</v>
      </c>
      <c r="K241" s="12"/>
      <c r="L241" s="13">
        <f>F241+H241+J241</f>
        <v>0</v>
      </c>
      <c r="M241" s="8" t="s">
        <v>52</v>
      </c>
      <c r="N241" s="5" t="s">
        <v>119</v>
      </c>
      <c r="O241" s="5" t="s">
        <v>119</v>
      </c>
      <c r="P241" s="5" t="s">
        <v>52</v>
      </c>
      <c r="Q241" s="5" t="s">
        <v>52</v>
      </c>
      <c r="R241" s="5" t="s">
        <v>52</v>
      </c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5" t="s">
        <v>52</v>
      </c>
      <c r="AK241" s="5" t="s">
        <v>52</v>
      </c>
      <c r="AL241" s="5" t="s">
        <v>52</v>
      </c>
      <c r="AM241" s="5" t="s">
        <v>52</v>
      </c>
    </row>
    <row r="242" spans="1:39" ht="30" customHeight="1">
      <c r="A242" s="9"/>
      <c r="B242" s="9"/>
      <c r="C242" s="9"/>
      <c r="D242" s="9"/>
      <c r="E242" s="12"/>
      <c r="F242" s="13"/>
      <c r="G242" s="12"/>
      <c r="H242" s="13"/>
      <c r="I242" s="12"/>
      <c r="J242" s="13"/>
      <c r="K242" s="12"/>
      <c r="L242" s="13"/>
      <c r="M242" s="9"/>
    </row>
    <row r="243" spans="1:39" ht="30" customHeight="1">
      <c r="A243" s="34" t="s">
        <v>665</v>
      </c>
      <c r="B243" s="34"/>
      <c r="C243" s="34"/>
      <c r="D243" s="34"/>
      <c r="E243" s="35"/>
      <c r="F243" s="36"/>
      <c r="G243" s="35"/>
      <c r="H243" s="36"/>
      <c r="I243" s="35"/>
      <c r="J243" s="36"/>
      <c r="K243" s="35"/>
      <c r="L243" s="36"/>
      <c r="M243" s="34"/>
      <c r="N243" s="2" t="s">
        <v>206</v>
      </c>
    </row>
    <row r="244" spans="1:39" ht="30" customHeight="1">
      <c r="A244" s="8" t="s">
        <v>533</v>
      </c>
      <c r="B244" s="8" t="s">
        <v>667</v>
      </c>
      <c r="C244" s="8" t="s">
        <v>166</v>
      </c>
      <c r="D244" s="9">
        <v>1.1000000000000001</v>
      </c>
      <c r="E244" s="12">
        <f>단가대비표!O73</f>
        <v>0</v>
      </c>
      <c r="F244" s="13">
        <f>TRUNC(E244*D244,1)</f>
        <v>0</v>
      </c>
      <c r="G244" s="12">
        <f>단가대비표!P73</f>
        <v>0</v>
      </c>
      <c r="H244" s="13">
        <f>TRUNC(G244*D244,1)</f>
        <v>0</v>
      </c>
      <c r="I244" s="12">
        <f>단가대비표!V73</f>
        <v>0</v>
      </c>
      <c r="J244" s="13">
        <f>TRUNC(I244*D244,1)</f>
        <v>0</v>
      </c>
      <c r="K244" s="12">
        <f t="shared" ref="K244:L248" si="38">TRUNC(E244+G244+I244,1)</f>
        <v>0</v>
      </c>
      <c r="L244" s="13">
        <f t="shared" si="38"/>
        <v>0</v>
      </c>
      <c r="M244" s="8" t="s">
        <v>52</v>
      </c>
      <c r="N244" s="5" t="s">
        <v>206</v>
      </c>
      <c r="O244" s="5" t="s">
        <v>668</v>
      </c>
      <c r="P244" s="5" t="s">
        <v>61</v>
      </c>
      <c r="Q244" s="5" t="s">
        <v>61</v>
      </c>
      <c r="R244" s="5" t="s">
        <v>60</v>
      </c>
      <c r="S244" s="1"/>
      <c r="T244" s="1"/>
      <c r="U244" s="1"/>
      <c r="V244" s="1">
        <v>1</v>
      </c>
      <c r="W244" s="1">
        <v>2</v>
      </c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5" t="s">
        <v>52</v>
      </c>
      <c r="AK244" s="5" t="s">
        <v>669</v>
      </c>
      <c r="AL244" s="5" t="s">
        <v>52</v>
      </c>
      <c r="AM244" s="5" t="s">
        <v>52</v>
      </c>
    </row>
    <row r="245" spans="1:39" ht="30" customHeight="1">
      <c r="A245" s="8" t="s">
        <v>377</v>
      </c>
      <c r="B245" s="8" t="s">
        <v>389</v>
      </c>
      <c r="C245" s="8" t="s">
        <v>289</v>
      </c>
      <c r="D245" s="9">
        <v>1</v>
      </c>
      <c r="E245" s="12">
        <f>TRUNC(SUMIF(V244:V248, RIGHTB(O245, 1), F244:F248)*U245, 2)</f>
        <v>0</v>
      </c>
      <c r="F245" s="13">
        <f>TRUNC(E245*D245,1)</f>
        <v>0</v>
      </c>
      <c r="G245" s="12">
        <v>0</v>
      </c>
      <c r="H245" s="13">
        <f>TRUNC(G245*D245,1)</f>
        <v>0</v>
      </c>
      <c r="I245" s="12">
        <v>0</v>
      </c>
      <c r="J245" s="13">
        <f>TRUNC(I245*D245,1)</f>
        <v>0</v>
      </c>
      <c r="K245" s="12">
        <f t="shared" si="38"/>
        <v>0</v>
      </c>
      <c r="L245" s="13">
        <f t="shared" si="38"/>
        <v>0</v>
      </c>
      <c r="M245" s="8" t="s">
        <v>52</v>
      </c>
      <c r="N245" s="5" t="s">
        <v>206</v>
      </c>
      <c r="O245" s="5" t="s">
        <v>335</v>
      </c>
      <c r="P245" s="5" t="s">
        <v>61</v>
      </c>
      <c r="Q245" s="5" t="s">
        <v>61</v>
      </c>
      <c r="R245" s="5" t="s">
        <v>61</v>
      </c>
      <c r="S245" s="1">
        <v>0</v>
      </c>
      <c r="T245" s="1">
        <v>0</v>
      </c>
      <c r="U245" s="1">
        <v>0.15</v>
      </c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5" t="s">
        <v>52</v>
      </c>
      <c r="AK245" s="5" t="s">
        <v>670</v>
      </c>
      <c r="AL245" s="5" t="s">
        <v>52</v>
      </c>
      <c r="AM245" s="5" t="s">
        <v>52</v>
      </c>
    </row>
    <row r="246" spans="1:39" ht="30" customHeight="1">
      <c r="A246" s="8" t="s">
        <v>333</v>
      </c>
      <c r="B246" s="8" t="s">
        <v>334</v>
      </c>
      <c r="C246" s="8" t="s">
        <v>289</v>
      </c>
      <c r="D246" s="9">
        <v>1</v>
      </c>
      <c r="E246" s="12">
        <f>TRUNC(SUMIF(W244:W248, RIGHTB(O246, 1), F244:F248)*U246, 2)</f>
        <v>0</v>
      </c>
      <c r="F246" s="13">
        <f>TRUNC(E246*D246,1)</f>
        <v>0</v>
      </c>
      <c r="G246" s="12">
        <v>0</v>
      </c>
      <c r="H246" s="13">
        <f>TRUNC(G246*D246,1)</f>
        <v>0</v>
      </c>
      <c r="I246" s="12">
        <v>0</v>
      </c>
      <c r="J246" s="13">
        <f>TRUNC(I246*D246,1)</f>
        <v>0</v>
      </c>
      <c r="K246" s="12">
        <f t="shared" si="38"/>
        <v>0</v>
      </c>
      <c r="L246" s="13">
        <f t="shared" si="38"/>
        <v>0</v>
      </c>
      <c r="M246" s="8" t="s">
        <v>52</v>
      </c>
      <c r="N246" s="5" t="s">
        <v>206</v>
      </c>
      <c r="O246" s="5" t="s">
        <v>342</v>
      </c>
      <c r="P246" s="5" t="s">
        <v>61</v>
      </c>
      <c r="Q246" s="5" t="s">
        <v>61</v>
      </c>
      <c r="R246" s="5" t="s">
        <v>61</v>
      </c>
      <c r="S246" s="1">
        <v>0</v>
      </c>
      <c r="T246" s="1">
        <v>0</v>
      </c>
      <c r="U246" s="1">
        <v>0.02</v>
      </c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5" t="s">
        <v>52</v>
      </c>
      <c r="AK246" s="5" t="s">
        <v>671</v>
      </c>
      <c r="AL246" s="5" t="s">
        <v>52</v>
      </c>
      <c r="AM246" s="5" t="s">
        <v>52</v>
      </c>
    </row>
    <row r="247" spans="1:39" ht="30" customHeight="1">
      <c r="A247" s="8" t="s">
        <v>314</v>
      </c>
      <c r="B247" s="8" t="s">
        <v>315</v>
      </c>
      <c r="C247" s="8" t="s">
        <v>316</v>
      </c>
      <c r="D247" s="9">
        <v>4.7E-2</v>
      </c>
      <c r="E247" s="12">
        <f>단가대비표!O87</f>
        <v>0</v>
      </c>
      <c r="F247" s="13">
        <f>TRUNC(E247*D247,1)</f>
        <v>0</v>
      </c>
      <c r="G247" s="12">
        <f>단가대비표!P87</f>
        <v>0</v>
      </c>
      <c r="H247" s="13">
        <f>TRUNC(G247*D247,1)</f>
        <v>0</v>
      </c>
      <c r="I247" s="12">
        <f>단가대비표!V87</f>
        <v>0</v>
      </c>
      <c r="J247" s="13">
        <f>TRUNC(I247*D247,1)</f>
        <v>0</v>
      </c>
      <c r="K247" s="12">
        <f t="shared" si="38"/>
        <v>0</v>
      </c>
      <c r="L247" s="13">
        <f t="shared" si="38"/>
        <v>0</v>
      </c>
      <c r="M247" s="8" t="s">
        <v>52</v>
      </c>
      <c r="N247" s="5" t="s">
        <v>206</v>
      </c>
      <c r="O247" s="5" t="s">
        <v>317</v>
      </c>
      <c r="P247" s="5" t="s">
        <v>61</v>
      </c>
      <c r="Q247" s="5" t="s">
        <v>61</v>
      </c>
      <c r="R247" s="5" t="s">
        <v>60</v>
      </c>
      <c r="S247" s="1"/>
      <c r="T247" s="1"/>
      <c r="U247" s="1"/>
      <c r="V247" s="1"/>
      <c r="W247" s="1"/>
      <c r="X247" s="1">
        <v>3</v>
      </c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5" t="s">
        <v>52</v>
      </c>
      <c r="AK247" s="5" t="s">
        <v>672</v>
      </c>
      <c r="AL247" s="5" t="s">
        <v>52</v>
      </c>
      <c r="AM247" s="5" t="s">
        <v>52</v>
      </c>
    </row>
    <row r="248" spans="1:39" ht="30" customHeight="1">
      <c r="A248" s="8" t="s">
        <v>340</v>
      </c>
      <c r="B248" s="8" t="s">
        <v>341</v>
      </c>
      <c r="C248" s="8" t="s">
        <v>289</v>
      </c>
      <c r="D248" s="9">
        <v>1</v>
      </c>
      <c r="E248" s="12">
        <f>TRUNC(SUMIF(X244:X248, RIGHTB(O248, 1), H244:H248)*U248, 2)</f>
        <v>0</v>
      </c>
      <c r="F248" s="13">
        <f>TRUNC(E248*D248,1)</f>
        <v>0</v>
      </c>
      <c r="G248" s="12">
        <v>0</v>
      </c>
      <c r="H248" s="13">
        <f>TRUNC(G248*D248,1)</f>
        <v>0</v>
      </c>
      <c r="I248" s="12">
        <v>0</v>
      </c>
      <c r="J248" s="13">
        <f>TRUNC(I248*D248,1)</f>
        <v>0</v>
      </c>
      <c r="K248" s="12">
        <f t="shared" si="38"/>
        <v>0</v>
      </c>
      <c r="L248" s="13">
        <f t="shared" si="38"/>
        <v>0</v>
      </c>
      <c r="M248" s="8" t="s">
        <v>52</v>
      </c>
      <c r="N248" s="5" t="s">
        <v>206</v>
      </c>
      <c r="O248" s="5" t="s">
        <v>398</v>
      </c>
      <c r="P248" s="5" t="s">
        <v>61</v>
      </c>
      <c r="Q248" s="5" t="s">
        <v>61</v>
      </c>
      <c r="R248" s="5" t="s">
        <v>61</v>
      </c>
      <c r="S248" s="1">
        <v>1</v>
      </c>
      <c r="T248" s="1">
        <v>0</v>
      </c>
      <c r="U248" s="1">
        <v>0.03</v>
      </c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5" t="s">
        <v>52</v>
      </c>
      <c r="AK248" s="5" t="s">
        <v>673</v>
      </c>
      <c r="AL248" s="5" t="s">
        <v>52</v>
      </c>
      <c r="AM248" s="5" t="s">
        <v>52</v>
      </c>
    </row>
    <row r="249" spans="1:39" ht="30" customHeight="1">
      <c r="A249" s="8" t="s">
        <v>319</v>
      </c>
      <c r="B249" s="8" t="s">
        <v>52</v>
      </c>
      <c r="C249" s="8" t="s">
        <v>52</v>
      </c>
      <c r="D249" s="9"/>
      <c r="E249" s="12"/>
      <c r="F249" s="13">
        <f>TRUNC(SUMIF(N244:N248, N243, F244:F248),0)</f>
        <v>0</v>
      </c>
      <c r="G249" s="12"/>
      <c r="H249" s="13">
        <f>TRUNC(SUMIF(N244:N248, N243, H244:H248),0)</f>
        <v>0</v>
      </c>
      <c r="I249" s="12"/>
      <c r="J249" s="13">
        <f>TRUNC(SUMIF(N244:N248, N243, J244:J248),0)</f>
        <v>0</v>
      </c>
      <c r="K249" s="12"/>
      <c r="L249" s="13">
        <f>F249+H249+J249</f>
        <v>0</v>
      </c>
      <c r="M249" s="8" t="s">
        <v>52</v>
      </c>
      <c r="N249" s="5" t="s">
        <v>119</v>
      </c>
      <c r="O249" s="5" t="s">
        <v>119</v>
      </c>
      <c r="P249" s="5" t="s">
        <v>52</v>
      </c>
      <c r="Q249" s="5" t="s">
        <v>52</v>
      </c>
      <c r="R249" s="5" t="s">
        <v>52</v>
      </c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5" t="s">
        <v>52</v>
      </c>
      <c r="AK249" s="5" t="s">
        <v>52</v>
      </c>
      <c r="AL249" s="5" t="s">
        <v>52</v>
      </c>
      <c r="AM249" s="5" t="s">
        <v>52</v>
      </c>
    </row>
    <row r="250" spans="1:39" ht="30" customHeight="1">
      <c r="A250" s="9"/>
      <c r="B250" s="9"/>
      <c r="C250" s="9"/>
      <c r="D250" s="9"/>
      <c r="E250" s="12"/>
      <c r="F250" s="13"/>
      <c r="G250" s="12"/>
      <c r="H250" s="13"/>
      <c r="I250" s="12"/>
      <c r="J250" s="13"/>
      <c r="K250" s="12"/>
      <c r="L250" s="13"/>
      <c r="M250" s="9"/>
    </row>
    <row r="251" spans="1:39" ht="30" customHeight="1">
      <c r="A251" s="34" t="s">
        <v>674</v>
      </c>
      <c r="B251" s="34"/>
      <c r="C251" s="34"/>
      <c r="D251" s="34"/>
      <c r="E251" s="35"/>
      <c r="F251" s="36"/>
      <c r="G251" s="35"/>
      <c r="H251" s="36"/>
      <c r="I251" s="35"/>
      <c r="J251" s="36"/>
      <c r="K251" s="35"/>
      <c r="L251" s="36"/>
      <c r="M251" s="34"/>
      <c r="N251" s="2" t="s">
        <v>211</v>
      </c>
    </row>
    <row r="252" spans="1:39" ht="30" customHeight="1">
      <c r="A252" s="8" t="s">
        <v>596</v>
      </c>
      <c r="B252" s="8" t="s">
        <v>676</v>
      </c>
      <c r="C252" s="8" t="s">
        <v>166</v>
      </c>
      <c r="D252" s="9">
        <v>1</v>
      </c>
      <c r="E252" s="12">
        <f>단가대비표!O49</f>
        <v>0</v>
      </c>
      <c r="F252" s="13">
        <f>TRUNC(E252*D252,1)</f>
        <v>0</v>
      </c>
      <c r="G252" s="12">
        <f>단가대비표!P49</f>
        <v>0</v>
      </c>
      <c r="H252" s="13">
        <f>TRUNC(G252*D252,1)</f>
        <v>0</v>
      </c>
      <c r="I252" s="12">
        <f>단가대비표!V49</f>
        <v>0</v>
      </c>
      <c r="J252" s="13">
        <f>TRUNC(I252*D252,1)</f>
        <v>0</v>
      </c>
      <c r="K252" s="12">
        <f t="shared" ref="K252:L254" si="39">TRUNC(E252+G252+I252,1)</f>
        <v>0</v>
      </c>
      <c r="L252" s="13">
        <f t="shared" si="39"/>
        <v>0</v>
      </c>
      <c r="M252" s="8" t="s">
        <v>52</v>
      </c>
      <c r="N252" s="5" t="s">
        <v>211</v>
      </c>
      <c r="O252" s="5" t="s">
        <v>677</v>
      </c>
      <c r="P252" s="5" t="s">
        <v>61</v>
      </c>
      <c r="Q252" s="5" t="s">
        <v>61</v>
      </c>
      <c r="R252" s="5" t="s">
        <v>60</v>
      </c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5" t="s">
        <v>52</v>
      </c>
      <c r="AK252" s="5" t="s">
        <v>678</v>
      </c>
      <c r="AL252" s="5" t="s">
        <v>52</v>
      </c>
      <c r="AM252" s="5" t="s">
        <v>52</v>
      </c>
    </row>
    <row r="253" spans="1:39" ht="30" customHeight="1">
      <c r="A253" s="8" t="s">
        <v>314</v>
      </c>
      <c r="B253" s="8" t="s">
        <v>315</v>
      </c>
      <c r="C253" s="8" t="s">
        <v>316</v>
      </c>
      <c r="D253" s="9">
        <v>7.1999999999999995E-2</v>
      </c>
      <c r="E253" s="12">
        <f>단가대비표!O87</f>
        <v>0</v>
      </c>
      <c r="F253" s="13">
        <f>TRUNC(E253*D253,1)</f>
        <v>0</v>
      </c>
      <c r="G253" s="12">
        <f>단가대비표!P87</f>
        <v>0</v>
      </c>
      <c r="H253" s="13">
        <f>TRUNC(G253*D253,1)</f>
        <v>0</v>
      </c>
      <c r="I253" s="12">
        <f>단가대비표!V87</f>
        <v>0</v>
      </c>
      <c r="J253" s="13">
        <f>TRUNC(I253*D253,1)</f>
        <v>0</v>
      </c>
      <c r="K253" s="12">
        <f t="shared" si="39"/>
        <v>0</v>
      </c>
      <c r="L253" s="13">
        <f t="shared" si="39"/>
        <v>0</v>
      </c>
      <c r="M253" s="8" t="s">
        <v>52</v>
      </c>
      <c r="N253" s="5" t="s">
        <v>211</v>
      </c>
      <c r="O253" s="5" t="s">
        <v>317</v>
      </c>
      <c r="P253" s="5" t="s">
        <v>61</v>
      </c>
      <c r="Q253" s="5" t="s">
        <v>61</v>
      </c>
      <c r="R253" s="5" t="s">
        <v>60</v>
      </c>
      <c r="S253" s="1"/>
      <c r="T253" s="1"/>
      <c r="U253" s="1"/>
      <c r="V253" s="1">
        <v>1</v>
      </c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5" t="s">
        <v>52</v>
      </c>
      <c r="AK253" s="5" t="s">
        <v>679</v>
      </c>
      <c r="AL253" s="5" t="s">
        <v>52</v>
      </c>
      <c r="AM253" s="5" t="s">
        <v>52</v>
      </c>
    </row>
    <row r="254" spans="1:39" ht="30" customHeight="1">
      <c r="A254" s="8" t="s">
        <v>340</v>
      </c>
      <c r="B254" s="8" t="s">
        <v>341</v>
      </c>
      <c r="C254" s="8" t="s">
        <v>289</v>
      </c>
      <c r="D254" s="9">
        <v>1</v>
      </c>
      <c r="E254" s="12">
        <f>TRUNC(SUMIF(V252:V254, RIGHTB(O254, 1), H252:H254)*U254, 2)</f>
        <v>0</v>
      </c>
      <c r="F254" s="13">
        <f>TRUNC(E254*D254,1)</f>
        <v>0</v>
      </c>
      <c r="G254" s="12">
        <v>0</v>
      </c>
      <c r="H254" s="13">
        <f>TRUNC(G254*D254,1)</f>
        <v>0</v>
      </c>
      <c r="I254" s="12">
        <v>0</v>
      </c>
      <c r="J254" s="13">
        <f>TRUNC(I254*D254,1)</f>
        <v>0</v>
      </c>
      <c r="K254" s="12">
        <f t="shared" si="39"/>
        <v>0</v>
      </c>
      <c r="L254" s="13">
        <f t="shared" si="39"/>
        <v>0</v>
      </c>
      <c r="M254" s="8" t="s">
        <v>52</v>
      </c>
      <c r="N254" s="5" t="s">
        <v>211</v>
      </c>
      <c r="O254" s="5" t="s">
        <v>335</v>
      </c>
      <c r="P254" s="5" t="s">
        <v>61</v>
      </c>
      <c r="Q254" s="5" t="s">
        <v>61</v>
      </c>
      <c r="R254" s="5" t="s">
        <v>61</v>
      </c>
      <c r="S254" s="1">
        <v>1</v>
      </c>
      <c r="T254" s="1">
        <v>0</v>
      </c>
      <c r="U254" s="1">
        <v>0.03</v>
      </c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5" t="s">
        <v>52</v>
      </c>
      <c r="AK254" s="5" t="s">
        <v>680</v>
      </c>
      <c r="AL254" s="5" t="s">
        <v>52</v>
      </c>
      <c r="AM254" s="5" t="s">
        <v>52</v>
      </c>
    </row>
    <row r="255" spans="1:39" ht="30" customHeight="1">
      <c r="A255" s="8" t="s">
        <v>319</v>
      </c>
      <c r="B255" s="8" t="s">
        <v>52</v>
      </c>
      <c r="C255" s="8" t="s">
        <v>52</v>
      </c>
      <c r="D255" s="9"/>
      <c r="E255" s="12"/>
      <c r="F255" s="13">
        <f>TRUNC(SUMIF(N252:N254, N251, F252:F254),0)</f>
        <v>0</v>
      </c>
      <c r="G255" s="12"/>
      <c r="H255" s="13">
        <f>TRUNC(SUMIF(N252:N254, N251, H252:H254),0)</f>
        <v>0</v>
      </c>
      <c r="I255" s="12"/>
      <c r="J255" s="13">
        <f>TRUNC(SUMIF(N252:N254, N251, J252:J254),0)</f>
        <v>0</v>
      </c>
      <c r="K255" s="12"/>
      <c r="L255" s="13">
        <f>F255+H255+J255</f>
        <v>0</v>
      </c>
      <c r="M255" s="8" t="s">
        <v>52</v>
      </c>
      <c r="N255" s="5" t="s">
        <v>119</v>
      </c>
      <c r="O255" s="5" t="s">
        <v>119</v>
      </c>
      <c r="P255" s="5" t="s">
        <v>52</v>
      </c>
      <c r="Q255" s="5" t="s">
        <v>52</v>
      </c>
      <c r="R255" s="5" t="s">
        <v>52</v>
      </c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5" t="s">
        <v>52</v>
      </c>
      <c r="AK255" s="5" t="s">
        <v>52</v>
      </c>
      <c r="AL255" s="5" t="s">
        <v>52</v>
      </c>
      <c r="AM255" s="5" t="s">
        <v>52</v>
      </c>
    </row>
    <row r="256" spans="1:39" ht="30" customHeight="1">
      <c r="A256" s="9"/>
      <c r="B256" s="9"/>
      <c r="C256" s="9"/>
      <c r="D256" s="9"/>
      <c r="E256" s="12"/>
      <c r="F256" s="13"/>
      <c r="G256" s="12"/>
      <c r="H256" s="13"/>
      <c r="I256" s="12"/>
      <c r="J256" s="13"/>
      <c r="K256" s="12"/>
      <c r="L256" s="13"/>
      <c r="M256" s="9"/>
    </row>
    <row r="257" spans="1:39" ht="30" customHeight="1">
      <c r="A257" s="34" t="s">
        <v>681</v>
      </c>
      <c r="B257" s="34"/>
      <c r="C257" s="34"/>
      <c r="D257" s="34"/>
      <c r="E257" s="35"/>
      <c r="F257" s="36"/>
      <c r="G257" s="35"/>
      <c r="H257" s="36"/>
      <c r="I257" s="35"/>
      <c r="J257" s="36"/>
      <c r="K257" s="35"/>
      <c r="L257" s="36"/>
      <c r="M257" s="34"/>
      <c r="N257" s="2" t="s">
        <v>214</v>
      </c>
    </row>
    <row r="258" spans="1:39" ht="30" customHeight="1">
      <c r="A258" s="8" t="s">
        <v>596</v>
      </c>
      <c r="B258" s="8" t="s">
        <v>683</v>
      </c>
      <c r="C258" s="8" t="s">
        <v>166</v>
      </c>
      <c r="D258" s="9">
        <v>1</v>
      </c>
      <c r="E258" s="12">
        <f>단가대비표!O50</f>
        <v>0</v>
      </c>
      <c r="F258" s="13">
        <f>TRUNC(E258*D258,1)</f>
        <v>0</v>
      </c>
      <c r="G258" s="12">
        <f>단가대비표!P50</f>
        <v>0</v>
      </c>
      <c r="H258" s="13">
        <f>TRUNC(G258*D258,1)</f>
        <v>0</v>
      </c>
      <c r="I258" s="12">
        <f>단가대비표!V50</f>
        <v>0</v>
      </c>
      <c r="J258" s="13">
        <f>TRUNC(I258*D258,1)</f>
        <v>0</v>
      </c>
      <c r="K258" s="12">
        <f t="shared" ref="K258:L260" si="40">TRUNC(E258+G258+I258,1)</f>
        <v>0</v>
      </c>
      <c r="L258" s="13">
        <f t="shared" si="40"/>
        <v>0</v>
      </c>
      <c r="M258" s="8" t="s">
        <v>52</v>
      </c>
      <c r="N258" s="5" t="s">
        <v>214</v>
      </c>
      <c r="O258" s="5" t="s">
        <v>684</v>
      </c>
      <c r="P258" s="5" t="s">
        <v>61</v>
      </c>
      <c r="Q258" s="5" t="s">
        <v>61</v>
      </c>
      <c r="R258" s="5" t="s">
        <v>60</v>
      </c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5" t="s">
        <v>52</v>
      </c>
      <c r="AK258" s="5" t="s">
        <v>685</v>
      </c>
      <c r="AL258" s="5" t="s">
        <v>52</v>
      </c>
      <c r="AM258" s="5" t="s">
        <v>52</v>
      </c>
    </row>
    <row r="259" spans="1:39" ht="30" customHeight="1">
      <c r="A259" s="8" t="s">
        <v>314</v>
      </c>
      <c r="B259" s="8" t="s">
        <v>315</v>
      </c>
      <c r="C259" s="8" t="s">
        <v>316</v>
      </c>
      <c r="D259" s="9">
        <v>8.5999999999999993E-2</v>
      </c>
      <c r="E259" s="12">
        <f>단가대비표!O87</f>
        <v>0</v>
      </c>
      <c r="F259" s="13">
        <f>TRUNC(E259*D259,1)</f>
        <v>0</v>
      </c>
      <c r="G259" s="12">
        <f>단가대비표!P87</f>
        <v>0</v>
      </c>
      <c r="H259" s="13">
        <f>TRUNC(G259*D259,1)</f>
        <v>0</v>
      </c>
      <c r="I259" s="12">
        <f>단가대비표!V87</f>
        <v>0</v>
      </c>
      <c r="J259" s="13">
        <f>TRUNC(I259*D259,1)</f>
        <v>0</v>
      </c>
      <c r="K259" s="12">
        <f t="shared" si="40"/>
        <v>0</v>
      </c>
      <c r="L259" s="13">
        <f t="shared" si="40"/>
        <v>0</v>
      </c>
      <c r="M259" s="8" t="s">
        <v>52</v>
      </c>
      <c r="N259" s="5" t="s">
        <v>214</v>
      </c>
      <c r="O259" s="5" t="s">
        <v>317</v>
      </c>
      <c r="P259" s="5" t="s">
        <v>61</v>
      </c>
      <c r="Q259" s="5" t="s">
        <v>61</v>
      </c>
      <c r="R259" s="5" t="s">
        <v>60</v>
      </c>
      <c r="S259" s="1"/>
      <c r="T259" s="1"/>
      <c r="U259" s="1"/>
      <c r="V259" s="1">
        <v>1</v>
      </c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5" t="s">
        <v>52</v>
      </c>
      <c r="AK259" s="5" t="s">
        <v>686</v>
      </c>
      <c r="AL259" s="5" t="s">
        <v>52</v>
      </c>
      <c r="AM259" s="5" t="s">
        <v>52</v>
      </c>
    </row>
    <row r="260" spans="1:39" ht="30" customHeight="1">
      <c r="A260" s="8" t="s">
        <v>340</v>
      </c>
      <c r="B260" s="8" t="s">
        <v>341</v>
      </c>
      <c r="C260" s="8" t="s">
        <v>289</v>
      </c>
      <c r="D260" s="9">
        <v>1</v>
      </c>
      <c r="E260" s="12">
        <f>TRUNC(SUMIF(V258:V260, RIGHTB(O260, 1), H258:H260)*U260, 2)</f>
        <v>0</v>
      </c>
      <c r="F260" s="13">
        <f>TRUNC(E260*D260,1)</f>
        <v>0</v>
      </c>
      <c r="G260" s="12">
        <v>0</v>
      </c>
      <c r="H260" s="13">
        <f>TRUNC(G260*D260,1)</f>
        <v>0</v>
      </c>
      <c r="I260" s="12">
        <v>0</v>
      </c>
      <c r="J260" s="13">
        <f>TRUNC(I260*D260,1)</f>
        <v>0</v>
      </c>
      <c r="K260" s="12">
        <f t="shared" si="40"/>
        <v>0</v>
      </c>
      <c r="L260" s="13">
        <f t="shared" si="40"/>
        <v>0</v>
      </c>
      <c r="M260" s="8" t="s">
        <v>52</v>
      </c>
      <c r="N260" s="5" t="s">
        <v>214</v>
      </c>
      <c r="O260" s="5" t="s">
        <v>335</v>
      </c>
      <c r="P260" s="5" t="s">
        <v>61</v>
      </c>
      <c r="Q260" s="5" t="s">
        <v>61</v>
      </c>
      <c r="R260" s="5" t="s">
        <v>61</v>
      </c>
      <c r="S260" s="1">
        <v>1</v>
      </c>
      <c r="T260" s="1">
        <v>0</v>
      </c>
      <c r="U260" s="1">
        <v>0.03</v>
      </c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5" t="s">
        <v>52</v>
      </c>
      <c r="AK260" s="5" t="s">
        <v>687</v>
      </c>
      <c r="AL260" s="5" t="s">
        <v>52</v>
      </c>
      <c r="AM260" s="5" t="s">
        <v>52</v>
      </c>
    </row>
    <row r="261" spans="1:39" ht="30" customHeight="1">
      <c r="A261" s="8" t="s">
        <v>319</v>
      </c>
      <c r="B261" s="8" t="s">
        <v>52</v>
      </c>
      <c r="C261" s="8" t="s">
        <v>52</v>
      </c>
      <c r="D261" s="9"/>
      <c r="E261" s="12"/>
      <c r="F261" s="13">
        <f>TRUNC(SUMIF(N258:N260, N257, F258:F260),0)</f>
        <v>0</v>
      </c>
      <c r="G261" s="12"/>
      <c r="H261" s="13">
        <f>TRUNC(SUMIF(N258:N260, N257, H258:H260),0)</f>
        <v>0</v>
      </c>
      <c r="I261" s="12"/>
      <c r="J261" s="13">
        <f>TRUNC(SUMIF(N258:N260, N257, J258:J260),0)</f>
        <v>0</v>
      </c>
      <c r="K261" s="12"/>
      <c r="L261" s="13">
        <f>F261+H261+J261</f>
        <v>0</v>
      </c>
      <c r="M261" s="8" t="s">
        <v>52</v>
      </c>
      <c r="N261" s="5" t="s">
        <v>119</v>
      </c>
      <c r="O261" s="5" t="s">
        <v>119</v>
      </c>
      <c r="P261" s="5" t="s">
        <v>52</v>
      </c>
      <c r="Q261" s="5" t="s">
        <v>52</v>
      </c>
      <c r="R261" s="5" t="s">
        <v>52</v>
      </c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5" t="s">
        <v>52</v>
      </c>
      <c r="AK261" s="5" t="s">
        <v>52</v>
      </c>
      <c r="AL261" s="5" t="s">
        <v>52</v>
      </c>
      <c r="AM261" s="5" t="s">
        <v>52</v>
      </c>
    </row>
    <row r="262" spans="1:39" ht="30" customHeight="1">
      <c r="A262" s="9"/>
      <c r="B262" s="9"/>
      <c r="C262" s="9"/>
      <c r="D262" s="9"/>
      <c r="E262" s="12"/>
      <c r="F262" s="13"/>
      <c r="G262" s="12"/>
      <c r="H262" s="13"/>
      <c r="I262" s="12"/>
      <c r="J262" s="13"/>
      <c r="K262" s="12"/>
      <c r="L262" s="13"/>
      <c r="M262" s="9"/>
    </row>
    <row r="263" spans="1:39" ht="30" customHeight="1">
      <c r="A263" s="34" t="s">
        <v>688</v>
      </c>
      <c r="B263" s="34"/>
      <c r="C263" s="34"/>
      <c r="D263" s="34"/>
      <c r="E263" s="35"/>
      <c r="F263" s="36"/>
      <c r="G263" s="35"/>
      <c r="H263" s="36"/>
      <c r="I263" s="35"/>
      <c r="J263" s="36"/>
      <c r="K263" s="35"/>
      <c r="L263" s="36"/>
      <c r="M263" s="34"/>
      <c r="N263" s="2" t="s">
        <v>218</v>
      </c>
    </row>
    <row r="264" spans="1:39" ht="30" customHeight="1">
      <c r="A264" s="8" t="s">
        <v>596</v>
      </c>
      <c r="B264" s="8" t="s">
        <v>690</v>
      </c>
      <c r="C264" s="8" t="s">
        <v>166</v>
      </c>
      <c r="D264" s="9">
        <v>1</v>
      </c>
      <c r="E264" s="12">
        <f>단가대비표!O48</f>
        <v>0</v>
      </c>
      <c r="F264" s="13">
        <f>TRUNC(E264*D264,1)</f>
        <v>0</v>
      </c>
      <c r="G264" s="12">
        <f>단가대비표!P48</f>
        <v>0</v>
      </c>
      <c r="H264" s="13">
        <f>TRUNC(G264*D264,1)</f>
        <v>0</v>
      </c>
      <c r="I264" s="12">
        <f>단가대비표!V48</f>
        <v>0</v>
      </c>
      <c r="J264" s="13">
        <f>TRUNC(I264*D264,1)</f>
        <v>0</v>
      </c>
      <c r="K264" s="12">
        <f t="shared" ref="K264:L266" si="41">TRUNC(E264+G264+I264,1)</f>
        <v>0</v>
      </c>
      <c r="L264" s="13">
        <f t="shared" si="41"/>
        <v>0</v>
      </c>
      <c r="M264" s="8" t="s">
        <v>52</v>
      </c>
      <c r="N264" s="5" t="s">
        <v>218</v>
      </c>
      <c r="O264" s="5" t="s">
        <v>691</v>
      </c>
      <c r="P264" s="5" t="s">
        <v>61</v>
      </c>
      <c r="Q264" s="5" t="s">
        <v>61</v>
      </c>
      <c r="R264" s="5" t="s">
        <v>60</v>
      </c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5" t="s">
        <v>52</v>
      </c>
      <c r="AK264" s="5" t="s">
        <v>692</v>
      </c>
      <c r="AL264" s="5" t="s">
        <v>52</v>
      </c>
      <c r="AM264" s="5" t="s">
        <v>52</v>
      </c>
    </row>
    <row r="265" spans="1:39" ht="30" customHeight="1">
      <c r="A265" s="8" t="s">
        <v>314</v>
      </c>
      <c r="B265" s="8" t="s">
        <v>315</v>
      </c>
      <c r="C265" s="8" t="s">
        <v>316</v>
      </c>
      <c r="D265" s="9">
        <v>8.5999999999999993E-2</v>
      </c>
      <c r="E265" s="12">
        <f>단가대비표!O87</f>
        <v>0</v>
      </c>
      <c r="F265" s="13">
        <f>TRUNC(E265*D265,1)</f>
        <v>0</v>
      </c>
      <c r="G265" s="12">
        <f>단가대비표!P87</f>
        <v>0</v>
      </c>
      <c r="H265" s="13">
        <f>TRUNC(G265*D265,1)</f>
        <v>0</v>
      </c>
      <c r="I265" s="12">
        <f>단가대비표!V87</f>
        <v>0</v>
      </c>
      <c r="J265" s="13">
        <f>TRUNC(I265*D265,1)</f>
        <v>0</v>
      </c>
      <c r="K265" s="12">
        <f t="shared" si="41"/>
        <v>0</v>
      </c>
      <c r="L265" s="13">
        <f t="shared" si="41"/>
        <v>0</v>
      </c>
      <c r="M265" s="8" t="s">
        <v>52</v>
      </c>
      <c r="N265" s="5" t="s">
        <v>218</v>
      </c>
      <c r="O265" s="5" t="s">
        <v>317</v>
      </c>
      <c r="P265" s="5" t="s">
        <v>61</v>
      </c>
      <c r="Q265" s="5" t="s">
        <v>61</v>
      </c>
      <c r="R265" s="5" t="s">
        <v>60</v>
      </c>
      <c r="S265" s="1"/>
      <c r="T265" s="1"/>
      <c r="U265" s="1"/>
      <c r="V265" s="1">
        <v>1</v>
      </c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5" t="s">
        <v>52</v>
      </c>
      <c r="AK265" s="5" t="s">
        <v>693</v>
      </c>
      <c r="AL265" s="5" t="s">
        <v>52</v>
      </c>
      <c r="AM265" s="5" t="s">
        <v>52</v>
      </c>
    </row>
    <row r="266" spans="1:39" ht="30" customHeight="1">
      <c r="A266" s="8" t="s">
        <v>340</v>
      </c>
      <c r="B266" s="8" t="s">
        <v>341</v>
      </c>
      <c r="C266" s="8" t="s">
        <v>289</v>
      </c>
      <c r="D266" s="9">
        <v>1</v>
      </c>
      <c r="E266" s="12">
        <f>TRUNC(SUMIF(V264:V266, RIGHTB(O266, 1), H264:H266)*U266, 2)</f>
        <v>0</v>
      </c>
      <c r="F266" s="13">
        <f>TRUNC(E266*D266,1)</f>
        <v>0</v>
      </c>
      <c r="G266" s="12">
        <v>0</v>
      </c>
      <c r="H266" s="13">
        <f>TRUNC(G266*D266,1)</f>
        <v>0</v>
      </c>
      <c r="I266" s="12">
        <v>0</v>
      </c>
      <c r="J266" s="13">
        <f>TRUNC(I266*D266,1)</f>
        <v>0</v>
      </c>
      <c r="K266" s="12">
        <f t="shared" si="41"/>
        <v>0</v>
      </c>
      <c r="L266" s="13">
        <f t="shared" si="41"/>
        <v>0</v>
      </c>
      <c r="M266" s="8" t="s">
        <v>52</v>
      </c>
      <c r="N266" s="5" t="s">
        <v>218</v>
      </c>
      <c r="O266" s="5" t="s">
        <v>335</v>
      </c>
      <c r="P266" s="5" t="s">
        <v>61</v>
      </c>
      <c r="Q266" s="5" t="s">
        <v>61</v>
      </c>
      <c r="R266" s="5" t="s">
        <v>61</v>
      </c>
      <c r="S266" s="1">
        <v>1</v>
      </c>
      <c r="T266" s="1">
        <v>0</v>
      </c>
      <c r="U266" s="1">
        <v>0.03</v>
      </c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5" t="s">
        <v>52</v>
      </c>
      <c r="AK266" s="5" t="s">
        <v>694</v>
      </c>
      <c r="AL266" s="5" t="s">
        <v>52</v>
      </c>
      <c r="AM266" s="5" t="s">
        <v>52</v>
      </c>
    </row>
    <row r="267" spans="1:39" ht="30" customHeight="1">
      <c r="A267" s="8" t="s">
        <v>319</v>
      </c>
      <c r="B267" s="8" t="s">
        <v>52</v>
      </c>
      <c r="C267" s="8" t="s">
        <v>52</v>
      </c>
      <c r="D267" s="9"/>
      <c r="E267" s="12"/>
      <c r="F267" s="13">
        <f>TRUNC(SUMIF(N264:N266, N263, F264:F266),0)</f>
        <v>0</v>
      </c>
      <c r="G267" s="12"/>
      <c r="H267" s="13">
        <f>TRUNC(SUMIF(N264:N266, N263, H264:H266),0)</f>
        <v>0</v>
      </c>
      <c r="I267" s="12"/>
      <c r="J267" s="13">
        <f>TRUNC(SUMIF(N264:N266, N263, J264:J266),0)</f>
        <v>0</v>
      </c>
      <c r="K267" s="12"/>
      <c r="L267" s="13">
        <f>F267+H267+J267</f>
        <v>0</v>
      </c>
      <c r="M267" s="8" t="s">
        <v>52</v>
      </c>
      <c r="N267" s="5" t="s">
        <v>119</v>
      </c>
      <c r="O267" s="5" t="s">
        <v>119</v>
      </c>
      <c r="P267" s="5" t="s">
        <v>52</v>
      </c>
      <c r="Q267" s="5" t="s">
        <v>52</v>
      </c>
      <c r="R267" s="5" t="s">
        <v>52</v>
      </c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5" t="s">
        <v>52</v>
      </c>
      <c r="AK267" s="5" t="s">
        <v>52</v>
      </c>
      <c r="AL267" s="5" t="s">
        <v>52</v>
      </c>
      <c r="AM267" s="5" t="s">
        <v>52</v>
      </c>
    </row>
    <row r="268" spans="1:39" ht="30" customHeight="1">
      <c r="A268" s="9"/>
      <c r="B268" s="9"/>
      <c r="C268" s="9"/>
      <c r="D268" s="9"/>
      <c r="E268" s="12"/>
      <c r="F268" s="13"/>
      <c r="G268" s="12"/>
      <c r="H268" s="13"/>
      <c r="I268" s="12"/>
      <c r="J268" s="13"/>
      <c r="K268" s="12"/>
      <c r="L268" s="13"/>
      <c r="M268" s="9"/>
    </row>
    <row r="269" spans="1:39" ht="30" customHeight="1">
      <c r="A269" s="34" t="s">
        <v>695</v>
      </c>
      <c r="B269" s="34"/>
      <c r="C269" s="34"/>
      <c r="D269" s="34"/>
      <c r="E269" s="35"/>
      <c r="F269" s="36"/>
      <c r="G269" s="35"/>
      <c r="H269" s="36"/>
      <c r="I269" s="35"/>
      <c r="J269" s="36"/>
      <c r="K269" s="35"/>
      <c r="L269" s="36"/>
      <c r="M269" s="34"/>
      <c r="N269" s="2" t="s">
        <v>223</v>
      </c>
    </row>
    <row r="270" spans="1:39" ht="30" customHeight="1">
      <c r="A270" s="8" t="s">
        <v>641</v>
      </c>
      <c r="B270" s="8" t="s">
        <v>697</v>
      </c>
      <c r="C270" s="8" t="s">
        <v>71</v>
      </c>
      <c r="D270" s="9">
        <v>1.1000000000000001</v>
      </c>
      <c r="E270" s="12">
        <f>단가대비표!O14</f>
        <v>0</v>
      </c>
      <c r="F270" s="13">
        <f>TRUNC(E270*D270,1)</f>
        <v>0</v>
      </c>
      <c r="G270" s="12">
        <f>단가대비표!P14</f>
        <v>0</v>
      </c>
      <c r="H270" s="13">
        <f>TRUNC(G270*D270,1)</f>
        <v>0</v>
      </c>
      <c r="I270" s="12">
        <f>단가대비표!V14</f>
        <v>0</v>
      </c>
      <c r="J270" s="13">
        <f>TRUNC(I270*D270,1)</f>
        <v>0</v>
      </c>
      <c r="K270" s="12">
        <f t="shared" ref="K270:L273" si="42">TRUNC(E270+G270+I270,1)</f>
        <v>0</v>
      </c>
      <c r="L270" s="13">
        <f t="shared" si="42"/>
        <v>0</v>
      </c>
      <c r="M270" s="8" t="s">
        <v>52</v>
      </c>
      <c r="N270" s="5" t="s">
        <v>223</v>
      </c>
      <c r="O270" s="5" t="s">
        <v>698</v>
      </c>
      <c r="P270" s="5" t="s">
        <v>61</v>
      </c>
      <c r="Q270" s="5" t="s">
        <v>61</v>
      </c>
      <c r="R270" s="5" t="s">
        <v>60</v>
      </c>
      <c r="S270" s="1"/>
      <c r="T270" s="1"/>
      <c r="U270" s="1"/>
      <c r="V270" s="1">
        <v>1</v>
      </c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5" t="s">
        <v>52</v>
      </c>
      <c r="AK270" s="5" t="s">
        <v>699</v>
      </c>
      <c r="AL270" s="5" t="s">
        <v>52</v>
      </c>
      <c r="AM270" s="5" t="s">
        <v>52</v>
      </c>
    </row>
    <row r="271" spans="1:39" ht="30" customHeight="1">
      <c r="A271" s="8" t="s">
        <v>333</v>
      </c>
      <c r="B271" s="8" t="s">
        <v>334</v>
      </c>
      <c r="C271" s="8" t="s">
        <v>289</v>
      </c>
      <c r="D271" s="9">
        <v>1</v>
      </c>
      <c r="E271" s="12">
        <f>TRUNC(SUMIF(V270:V273, RIGHTB(O271, 1), F270:F273)*U271, 2)</f>
        <v>0</v>
      </c>
      <c r="F271" s="13">
        <f>TRUNC(E271*D271,1)</f>
        <v>0</v>
      </c>
      <c r="G271" s="12">
        <v>0</v>
      </c>
      <c r="H271" s="13">
        <f>TRUNC(G271*D271,1)</f>
        <v>0</v>
      </c>
      <c r="I271" s="12">
        <v>0</v>
      </c>
      <c r="J271" s="13">
        <f>TRUNC(I271*D271,1)</f>
        <v>0</v>
      </c>
      <c r="K271" s="12">
        <f t="shared" si="42"/>
        <v>0</v>
      </c>
      <c r="L271" s="13">
        <f t="shared" si="42"/>
        <v>0</v>
      </c>
      <c r="M271" s="8" t="s">
        <v>52</v>
      </c>
      <c r="N271" s="5" t="s">
        <v>223</v>
      </c>
      <c r="O271" s="5" t="s">
        <v>335</v>
      </c>
      <c r="P271" s="5" t="s">
        <v>61</v>
      </c>
      <c r="Q271" s="5" t="s">
        <v>61</v>
      </c>
      <c r="R271" s="5" t="s">
        <v>61</v>
      </c>
      <c r="S271" s="1">
        <v>0</v>
      </c>
      <c r="T271" s="1">
        <v>0</v>
      </c>
      <c r="U271" s="1">
        <v>0.02</v>
      </c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5" t="s">
        <v>52</v>
      </c>
      <c r="AK271" s="5" t="s">
        <v>700</v>
      </c>
      <c r="AL271" s="5" t="s">
        <v>52</v>
      </c>
      <c r="AM271" s="5" t="s">
        <v>52</v>
      </c>
    </row>
    <row r="272" spans="1:39" ht="30" customHeight="1">
      <c r="A272" s="8" t="s">
        <v>314</v>
      </c>
      <c r="B272" s="8" t="s">
        <v>315</v>
      </c>
      <c r="C272" s="8" t="s">
        <v>316</v>
      </c>
      <c r="D272" s="9">
        <v>8.9999999999999993E-3</v>
      </c>
      <c r="E272" s="12">
        <f>단가대비표!O87</f>
        <v>0</v>
      </c>
      <c r="F272" s="13">
        <f>TRUNC(E272*D272,1)</f>
        <v>0</v>
      </c>
      <c r="G272" s="12">
        <f>단가대비표!P87</f>
        <v>0</v>
      </c>
      <c r="H272" s="13">
        <f>TRUNC(G272*D272,1)</f>
        <v>0</v>
      </c>
      <c r="I272" s="12">
        <f>단가대비표!V87</f>
        <v>0</v>
      </c>
      <c r="J272" s="13">
        <f>TRUNC(I272*D272,1)</f>
        <v>0</v>
      </c>
      <c r="K272" s="12">
        <f t="shared" si="42"/>
        <v>0</v>
      </c>
      <c r="L272" s="13">
        <f t="shared" si="42"/>
        <v>0</v>
      </c>
      <c r="M272" s="8" t="s">
        <v>52</v>
      </c>
      <c r="N272" s="5" t="s">
        <v>223</v>
      </c>
      <c r="O272" s="5" t="s">
        <v>317</v>
      </c>
      <c r="P272" s="5" t="s">
        <v>61</v>
      </c>
      <c r="Q272" s="5" t="s">
        <v>61</v>
      </c>
      <c r="R272" s="5" t="s">
        <v>60</v>
      </c>
      <c r="S272" s="1"/>
      <c r="T272" s="1"/>
      <c r="U272" s="1"/>
      <c r="V272" s="1"/>
      <c r="W272" s="1">
        <v>2</v>
      </c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5" t="s">
        <v>52</v>
      </c>
      <c r="AK272" s="5" t="s">
        <v>701</v>
      </c>
      <c r="AL272" s="5" t="s">
        <v>52</v>
      </c>
      <c r="AM272" s="5" t="s">
        <v>52</v>
      </c>
    </row>
    <row r="273" spans="1:39" ht="30" customHeight="1">
      <c r="A273" s="8" t="s">
        <v>340</v>
      </c>
      <c r="B273" s="8" t="s">
        <v>341</v>
      </c>
      <c r="C273" s="8" t="s">
        <v>289</v>
      </c>
      <c r="D273" s="9">
        <v>1</v>
      </c>
      <c r="E273" s="12">
        <f>TRUNC(SUMIF(W270:W273, RIGHTB(O273, 1), H270:H273)*U273, 2)</f>
        <v>0</v>
      </c>
      <c r="F273" s="13">
        <f>TRUNC(E273*D273,1)</f>
        <v>0</v>
      </c>
      <c r="G273" s="12">
        <v>0</v>
      </c>
      <c r="H273" s="13">
        <f>TRUNC(G273*D273,1)</f>
        <v>0</v>
      </c>
      <c r="I273" s="12">
        <v>0</v>
      </c>
      <c r="J273" s="13">
        <f>TRUNC(I273*D273,1)</f>
        <v>0</v>
      </c>
      <c r="K273" s="12">
        <f t="shared" si="42"/>
        <v>0</v>
      </c>
      <c r="L273" s="13">
        <f t="shared" si="42"/>
        <v>0</v>
      </c>
      <c r="M273" s="8" t="s">
        <v>52</v>
      </c>
      <c r="N273" s="5" t="s">
        <v>223</v>
      </c>
      <c r="O273" s="5" t="s">
        <v>342</v>
      </c>
      <c r="P273" s="5" t="s">
        <v>61</v>
      </c>
      <c r="Q273" s="5" t="s">
        <v>61</v>
      </c>
      <c r="R273" s="5" t="s">
        <v>61</v>
      </c>
      <c r="S273" s="1">
        <v>1</v>
      </c>
      <c r="T273" s="1">
        <v>0</v>
      </c>
      <c r="U273" s="1">
        <v>0.03</v>
      </c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5" t="s">
        <v>52</v>
      </c>
      <c r="AK273" s="5" t="s">
        <v>702</v>
      </c>
      <c r="AL273" s="5" t="s">
        <v>52</v>
      </c>
      <c r="AM273" s="5" t="s">
        <v>52</v>
      </c>
    </row>
    <row r="274" spans="1:39" ht="30" customHeight="1">
      <c r="A274" s="8" t="s">
        <v>319</v>
      </c>
      <c r="B274" s="8" t="s">
        <v>52</v>
      </c>
      <c r="C274" s="8" t="s">
        <v>52</v>
      </c>
      <c r="D274" s="9"/>
      <c r="E274" s="12"/>
      <c r="F274" s="13">
        <f>TRUNC(SUMIF(N270:N273, N269, F270:F273),0)</f>
        <v>0</v>
      </c>
      <c r="G274" s="12"/>
      <c r="H274" s="13">
        <f>TRUNC(SUMIF(N270:N273, N269, H270:H273),0)</f>
        <v>0</v>
      </c>
      <c r="I274" s="12"/>
      <c r="J274" s="13">
        <f>TRUNC(SUMIF(N270:N273, N269, J270:J273),0)</f>
        <v>0</v>
      </c>
      <c r="K274" s="12"/>
      <c r="L274" s="13">
        <f>F274+H274+J274</f>
        <v>0</v>
      </c>
      <c r="M274" s="8" t="s">
        <v>52</v>
      </c>
      <c r="N274" s="5" t="s">
        <v>119</v>
      </c>
      <c r="O274" s="5" t="s">
        <v>119</v>
      </c>
      <c r="P274" s="5" t="s">
        <v>52</v>
      </c>
      <c r="Q274" s="5" t="s">
        <v>52</v>
      </c>
      <c r="R274" s="5" t="s">
        <v>52</v>
      </c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5" t="s">
        <v>52</v>
      </c>
      <c r="AK274" s="5" t="s">
        <v>52</v>
      </c>
      <c r="AL274" s="5" t="s">
        <v>52</v>
      </c>
      <c r="AM274" s="5" t="s">
        <v>52</v>
      </c>
    </row>
    <row r="275" spans="1:39" ht="30" customHeight="1">
      <c r="A275" s="9"/>
      <c r="B275" s="9"/>
      <c r="C275" s="9"/>
      <c r="D275" s="9"/>
      <c r="E275" s="12"/>
      <c r="F275" s="13"/>
      <c r="G275" s="12"/>
      <c r="H275" s="13"/>
      <c r="I275" s="12"/>
      <c r="J275" s="13"/>
      <c r="K275" s="12"/>
      <c r="L275" s="13"/>
      <c r="M275" s="9"/>
    </row>
    <row r="276" spans="1:39" ht="30" customHeight="1">
      <c r="A276" s="34" t="s">
        <v>703</v>
      </c>
      <c r="B276" s="34"/>
      <c r="C276" s="34"/>
      <c r="D276" s="34"/>
      <c r="E276" s="35"/>
      <c r="F276" s="36"/>
      <c r="G276" s="35"/>
      <c r="H276" s="36"/>
      <c r="I276" s="35"/>
      <c r="J276" s="36"/>
      <c r="K276" s="35"/>
      <c r="L276" s="36"/>
      <c r="M276" s="34"/>
      <c r="N276" s="2" t="s">
        <v>235</v>
      </c>
    </row>
    <row r="277" spans="1:39" ht="30" customHeight="1">
      <c r="A277" s="8" t="s">
        <v>355</v>
      </c>
      <c r="B277" s="8" t="s">
        <v>705</v>
      </c>
      <c r="C277" s="8" t="s">
        <v>71</v>
      </c>
      <c r="D277" s="9">
        <v>1.1000000000000001</v>
      </c>
      <c r="E277" s="12">
        <f>단가대비표!O9</f>
        <v>0</v>
      </c>
      <c r="F277" s="13">
        <f>TRUNC(E277*D277,1)</f>
        <v>0</v>
      </c>
      <c r="G277" s="12">
        <f>단가대비표!P9</f>
        <v>0</v>
      </c>
      <c r="H277" s="13">
        <f>TRUNC(G277*D277,1)</f>
        <v>0</v>
      </c>
      <c r="I277" s="12">
        <f>단가대비표!V9</f>
        <v>0</v>
      </c>
      <c r="J277" s="13">
        <f>TRUNC(I277*D277,1)</f>
        <v>0</v>
      </c>
      <c r="K277" s="12">
        <f t="shared" ref="K277:L280" si="43">TRUNC(E277+G277+I277,1)</f>
        <v>0</v>
      </c>
      <c r="L277" s="13">
        <f t="shared" si="43"/>
        <v>0</v>
      </c>
      <c r="M277" s="8" t="s">
        <v>52</v>
      </c>
      <c r="N277" s="5" t="s">
        <v>235</v>
      </c>
      <c r="O277" s="5" t="s">
        <v>706</v>
      </c>
      <c r="P277" s="5" t="s">
        <v>61</v>
      </c>
      <c r="Q277" s="5" t="s">
        <v>61</v>
      </c>
      <c r="R277" s="5" t="s">
        <v>60</v>
      </c>
      <c r="S277" s="1"/>
      <c r="T277" s="1"/>
      <c r="U277" s="1"/>
      <c r="V277" s="1">
        <v>1</v>
      </c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5" t="s">
        <v>52</v>
      </c>
      <c r="AK277" s="5" t="s">
        <v>707</v>
      </c>
      <c r="AL277" s="5" t="s">
        <v>52</v>
      </c>
      <c r="AM277" s="5" t="s">
        <v>52</v>
      </c>
    </row>
    <row r="278" spans="1:39" ht="30" customHeight="1">
      <c r="A278" s="8" t="s">
        <v>333</v>
      </c>
      <c r="B278" s="8" t="s">
        <v>334</v>
      </c>
      <c r="C278" s="8" t="s">
        <v>289</v>
      </c>
      <c r="D278" s="9">
        <v>1</v>
      </c>
      <c r="E278" s="12">
        <f>TRUNC(SUMIF(V277:V280, RIGHTB(O278, 1), F277:F280)*U278, 2)</f>
        <v>0</v>
      </c>
      <c r="F278" s="13">
        <f>TRUNC(E278*D278,1)</f>
        <v>0</v>
      </c>
      <c r="G278" s="12">
        <v>0</v>
      </c>
      <c r="H278" s="13">
        <f>TRUNC(G278*D278,1)</f>
        <v>0</v>
      </c>
      <c r="I278" s="12">
        <v>0</v>
      </c>
      <c r="J278" s="13">
        <f>TRUNC(I278*D278,1)</f>
        <v>0</v>
      </c>
      <c r="K278" s="12">
        <f t="shared" si="43"/>
        <v>0</v>
      </c>
      <c r="L278" s="13">
        <f t="shared" si="43"/>
        <v>0</v>
      </c>
      <c r="M278" s="8" t="s">
        <v>52</v>
      </c>
      <c r="N278" s="5" t="s">
        <v>235</v>
      </c>
      <c r="O278" s="5" t="s">
        <v>335</v>
      </c>
      <c r="P278" s="5" t="s">
        <v>61</v>
      </c>
      <c r="Q278" s="5" t="s">
        <v>61</v>
      </c>
      <c r="R278" s="5" t="s">
        <v>61</v>
      </c>
      <c r="S278" s="1">
        <v>0</v>
      </c>
      <c r="T278" s="1">
        <v>0</v>
      </c>
      <c r="U278" s="1">
        <v>0.02</v>
      </c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5" t="s">
        <v>52</v>
      </c>
      <c r="AK278" s="5" t="s">
        <v>708</v>
      </c>
      <c r="AL278" s="5" t="s">
        <v>52</v>
      </c>
      <c r="AM278" s="5" t="s">
        <v>52</v>
      </c>
    </row>
    <row r="279" spans="1:39" ht="30" customHeight="1">
      <c r="A279" s="8" t="s">
        <v>314</v>
      </c>
      <c r="B279" s="8" t="s">
        <v>315</v>
      </c>
      <c r="C279" s="8" t="s">
        <v>316</v>
      </c>
      <c r="D279" s="9">
        <v>8.0000000000000002E-3</v>
      </c>
      <c r="E279" s="12">
        <f>단가대비표!O87</f>
        <v>0</v>
      </c>
      <c r="F279" s="13">
        <f>TRUNC(E279*D279,1)</f>
        <v>0</v>
      </c>
      <c r="G279" s="12">
        <f>단가대비표!P87</f>
        <v>0</v>
      </c>
      <c r="H279" s="13">
        <f>TRUNC(G279*D279,1)</f>
        <v>0</v>
      </c>
      <c r="I279" s="12">
        <f>단가대비표!V87</f>
        <v>0</v>
      </c>
      <c r="J279" s="13">
        <f>TRUNC(I279*D279,1)</f>
        <v>0</v>
      </c>
      <c r="K279" s="12">
        <f t="shared" si="43"/>
        <v>0</v>
      </c>
      <c r="L279" s="13">
        <f t="shared" si="43"/>
        <v>0</v>
      </c>
      <c r="M279" s="8" t="s">
        <v>52</v>
      </c>
      <c r="N279" s="5" t="s">
        <v>235</v>
      </c>
      <c r="O279" s="5" t="s">
        <v>317</v>
      </c>
      <c r="P279" s="5" t="s">
        <v>61</v>
      </c>
      <c r="Q279" s="5" t="s">
        <v>61</v>
      </c>
      <c r="R279" s="5" t="s">
        <v>60</v>
      </c>
      <c r="S279" s="1"/>
      <c r="T279" s="1"/>
      <c r="U279" s="1"/>
      <c r="V279" s="1"/>
      <c r="W279" s="1">
        <v>2</v>
      </c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5" t="s">
        <v>52</v>
      </c>
      <c r="AK279" s="5" t="s">
        <v>709</v>
      </c>
      <c r="AL279" s="5" t="s">
        <v>52</v>
      </c>
      <c r="AM279" s="5" t="s">
        <v>52</v>
      </c>
    </row>
    <row r="280" spans="1:39" ht="30" customHeight="1">
      <c r="A280" s="8" t="s">
        <v>340</v>
      </c>
      <c r="B280" s="8" t="s">
        <v>341</v>
      </c>
      <c r="C280" s="8" t="s">
        <v>289</v>
      </c>
      <c r="D280" s="9">
        <v>1</v>
      </c>
      <c r="E280" s="12">
        <f>TRUNC(SUMIF(W277:W280, RIGHTB(O280, 1), H277:H280)*U280, 2)</f>
        <v>0</v>
      </c>
      <c r="F280" s="13">
        <f>TRUNC(E280*D280,1)</f>
        <v>0</v>
      </c>
      <c r="G280" s="12">
        <v>0</v>
      </c>
      <c r="H280" s="13">
        <f>TRUNC(G280*D280,1)</f>
        <v>0</v>
      </c>
      <c r="I280" s="12">
        <v>0</v>
      </c>
      <c r="J280" s="13">
        <f>TRUNC(I280*D280,1)</f>
        <v>0</v>
      </c>
      <c r="K280" s="12">
        <f t="shared" si="43"/>
        <v>0</v>
      </c>
      <c r="L280" s="13">
        <f t="shared" si="43"/>
        <v>0</v>
      </c>
      <c r="M280" s="8" t="s">
        <v>52</v>
      </c>
      <c r="N280" s="5" t="s">
        <v>235</v>
      </c>
      <c r="O280" s="5" t="s">
        <v>342</v>
      </c>
      <c r="P280" s="5" t="s">
        <v>61</v>
      </c>
      <c r="Q280" s="5" t="s">
        <v>61</v>
      </c>
      <c r="R280" s="5" t="s">
        <v>61</v>
      </c>
      <c r="S280" s="1">
        <v>1</v>
      </c>
      <c r="T280" s="1">
        <v>0</v>
      </c>
      <c r="U280" s="1">
        <v>0.03</v>
      </c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5" t="s">
        <v>52</v>
      </c>
      <c r="AK280" s="5" t="s">
        <v>710</v>
      </c>
      <c r="AL280" s="5" t="s">
        <v>52</v>
      </c>
      <c r="AM280" s="5" t="s">
        <v>52</v>
      </c>
    </row>
    <row r="281" spans="1:39" ht="30" customHeight="1">
      <c r="A281" s="8" t="s">
        <v>319</v>
      </c>
      <c r="B281" s="8" t="s">
        <v>52</v>
      </c>
      <c r="C281" s="8" t="s">
        <v>52</v>
      </c>
      <c r="D281" s="9"/>
      <c r="E281" s="12"/>
      <c r="F281" s="13">
        <f>TRUNC(SUMIF(N277:N280, N276, F277:F280),0)</f>
        <v>0</v>
      </c>
      <c r="G281" s="12"/>
      <c r="H281" s="13">
        <f>TRUNC(SUMIF(N277:N280, N276, H277:H280),0)</f>
        <v>0</v>
      </c>
      <c r="I281" s="12"/>
      <c r="J281" s="13">
        <f>TRUNC(SUMIF(N277:N280, N276, J277:J280),0)</f>
        <v>0</v>
      </c>
      <c r="K281" s="12"/>
      <c r="L281" s="13">
        <f>F281+H281+J281</f>
        <v>0</v>
      </c>
      <c r="M281" s="8" t="s">
        <v>52</v>
      </c>
      <c r="N281" s="5" t="s">
        <v>119</v>
      </c>
      <c r="O281" s="5" t="s">
        <v>119</v>
      </c>
      <c r="P281" s="5" t="s">
        <v>52</v>
      </c>
      <c r="Q281" s="5" t="s">
        <v>52</v>
      </c>
      <c r="R281" s="5" t="s">
        <v>52</v>
      </c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5" t="s">
        <v>52</v>
      </c>
      <c r="AK281" s="5" t="s">
        <v>52</v>
      </c>
      <c r="AL281" s="5" t="s">
        <v>52</v>
      </c>
      <c r="AM281" s="5" t="s">
        <v>52</v>
      </c>
    </row>
    <row r="282" spans="1:39" ht="30" customHeight="1">
      <c r="A282" s="9"/>
      <c r="B282" s="9"/>
      <c r="C282" s="9"/>
      <c r="D282" s="9"/>
      <c r="E282" s="12"/>
      <c r="F282" s="13"/>
      <c r="G282" s="12"/>
      <c r="H282" s="13"/>
      <c r="I282" s="12"/>
      <c r="J282" s="13"/>
      <c r="K282" s="12"/>
      <c r="L282" s="13"/>
      <c r="M282" s="9"/>
    </row>
    <row r="283" spans="1:39" ht="30" customHeight="1">
      <c r="A283" s="34" t="s">
        <v>711</v>
      </c>
      <c r="B283" s="34"/>
      <c r="C283" s="34"/>
      <c r="D283" s="34"/>
      <c r="E283" s="35"/>
      <c r="F283" s="36"/>
      <c r="G283" s="35"/>
      <c r="H283" s="36"/>
      <c r="I283" s="35"/>
      <c r="J283" s="36"/>
      <c r="K283" s="35"/>
      <c r="L283" s="36"/>
      <c r="M283" s="34"/>
      <c r="N283" s="2" t="s">
        <v>239</v>
      </c>
    </row>
    <row r="284" spans="1:39" ht="30" customHeight="1">
      <c r="A284" s="8" t="s">
        <v>373</v>
      </c>
      <c r="B284" s="8" t="s">
        <v>713</v>
      </c>
      <c r="C284" s="8" t="s">
        <v>71</v>
      </c>
      <c r="D284" s="9">
        <v>1.1000000000000001</v>
      </c>
      <c r="E284" s="12">
        <f>단가대비표!O69</f>
        <v>0</v>
      </c>
      <c r="F284" s="13">
        <f>TRUNC(E284*D284,1)</f>
        <v>0</v>
      </c>
      <c r="G284" s="12">
        <f>단가대비표!P69</f>
        <v>0</v>
      </c>
      <c r="H284" s="13">
        <f>TRUNC(G284*D284,1)</f>
        <v>0</v>
      </c>
      <c r="I284" s="12">
        <f>단가대비표!V69</f>
        <v>0</v>
      </c>
      <c r="J284" s="13">
        <f>TRUNC(I284*D284,1)</f>
        <v>0</v>
      </c>
      <c r="K284" s="12">
        <f t="shared" ref="K284:L287" si="44">TRUNC(E284+G284+I284,1)</f>
        <v>0</v>
      </c>
      <c r="L284" s="13">
        <f t="shared" si="44"/>
        <v>0</v>
      </c>
      <c r="M284" s="8" t="s">
        <v>52</v>
      </c>
      <c r="N284" s="5" t="s">
        <v>239</v>
      </c>
      <c r="O284" s="5" t="s">
        <v>714</v>
      </c>
      <c r="P284" s="5" t="s">
        <v>61</v>
      </c>
      <c r="Q284" s="5" t="s">
        <v>61</v>
      </c>
      <c r="R284" s="5" t="s">
        <v>60</v>
      </c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5" t="s">
        <v>52</v>
      </c>
      <c r="AK284" s="5" t="s">
        <v>715</v>
      </c>
      <c r="AL284" s="5" t="s">
        <v>52</v>
      </c>
      <c r="AM284" s="5" t="s">
        <v>52</v>
      </c>
    </row>
    <row r="285" spans="1:39" ht="30" customHeight="1">
      <c r="A285" s="8" t="s">
        <v>377</v>
      </c>
      <c r="B285" s="8" t="s">
        <v>378</v>
      </c>
      <c r="C285" s="8" t="s">
        <v>289</v>
      </c>
      <c r="D285" s="9">
        <v>1</v>
      </c>
      <c r="E285" s="12">
        <f>TRUNC(SUMIF(V284:V287, RIGHTB(O285, 1), F284:F287)*U285, 2)</f>
        <v>0</v>
      </c>
      <c r="F285" s="13">
        <f>TRUNC(E285*D285,1)</f>
        <v>0</v>
      </c>
      <c r="G285" s="12">
        <v>0</v>
      </c>
      <c r="H285" s="13">
        <f>TRUNC(G285*D285,1)</f>
        <v>0</v>
      </c>
      <c r="I285" s="12">
        <v>0</v>
      </c>
      <c r="J285" s="13">
        <f>TRUNC(I285*D285,1)</f>
        <v>0</v>
      </c>
      <c r="K285" s="12">
        <f t="shared" si="44"/>
        <v>0</v>
      </c>
      <c r="L285" s="13">
        <f t="shared" si="44"/>
        <v>0</v>
      </c>
      <c r="M285" s="8" t="s">
        <v>52</v>
      </c>
      <c r="N285" s="5" t="s">
        <v>239</v>
      </c>
      <c r="O285" s="5" t="s">
        <v>335</v>
      </c>
      <c r="P285" s="5" t="s">
        <v>61</v>
      </c>
      <c r="Q285" s="5" t="s">
        <v>61</v>
      </c>
      <c r="R285" s="5" t="s">
        <v>61</v>
      </c>
      <c r="S285" s="1">
        <v>0</v>
      </c>
      <c r="T285" s="1">
        <v>0</v>
      </c>
      <c r="U285" s="1">
        <v>0.4</v>
      </c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5" t="s">
        <v>52</v>
      </c>
      <c r="AK285" s="5" t="s">
        <v>716</v>
      </c>
      <c r="AL285" s="5" t="s">
        <v>52</v>
      </c>
      <c r="AM285" s="5" t="s">
        <v>52</v>
      </c>
    </row>
    <row r="286" spans="1:39" ht="30" customHeight="1">
      <c r="A286" s="8" t="s">
        <v>314</v>
      </c>
      <c r="B286" s="8" t="s">
        <v>315</v>
      </c>
      <c r="C286" s="8" t="s">
        <v>316</v>
      </c>
      <c r="D286" s="9">
        <v>0.09</v>
      </c>
      <c r="E286" s="12">
        <f>단가대비표!O87</f>
        <v>0</v>
      </c>
      <c r="F286" s="13">
        <f>TRUNC(E286*D286,1)</f>
        <v>0</v>
      </c>
      <c r="G286" s="12">
        <f>단가대비표!P87</f>
        <v>0</v>
      </c>
      <c r="H286" s="13">
        <f>TRUNC(G286*D286,1)</f>
        <v>0</v>
      </c>
      <c r="I286" s="12">
        <f>단가대비표!V87</f>
        <v>0</v>
      </c>
      <c r="J286" s="13">
        <f>TRUNC(I286*D286,1)</f>
        <v>0</v>
      </c>
      <c r="K286" s="12">
        <f t="shared" si="44"/>
        <v>0</v>
      </c>
      <c r="L286" s="13">
        <f t="shared" si="44"/>
        <v>0</v>
      </c>
      <c r="M286" s="8" t="s">
        <v>52</v>
      </c>
      <c r="N286" s="5" t="s">
        <v>239</v>
      </c>
      <c r="O286" s="5" t="s">
        <v>317</v>
      </c>
      <c r="P286" s="5" t="s">
        <v>61</v>
      </c>
      <c r="Q286" s="5" t="s">
        <v>61</v>
      </c>
      <c r="R286" s="5" t="s">
        <v>60</v>
      </c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5" t="s">
        <v>52</v>
      </c>
      <c r="AK286" s="5" t="s">
        <v>717</v>
      </c>
      <c r="AL286" s="5" t="s">
        <v>52</v>
      </c>
      <c r="AM286" s="5" t="s">
        <v>52</v>
      </c>
    </row>
    <row r="287" spans="1:39" ht="30" customHeight="1">
      <c r="A287" s="8" t="s">
        <v>340</v>
      </c>
      <c r="B287" s="8" t="s">
        <v>341</v>
      </c>
      <c r="C287" s="8" t="s">
        <v>289</v>
      </c>
      <c r="D287" s="9">
        <v>1</v>
      </c>
      <c r="E287" s="12">
        <f>TRUNC(SUMIF(W284:W287, RIGHTB(O287, 1), H284:H287)*U287, 2)</f>
        <v>0</v>
      </c>
      <c r="F287" s="13">
        <f>TRUNC(E287*D287,1)</f>
        <v>0</v>
      </c>
      <c r="G287" s="12">
        <v>0</v>
      </c>
      <c r="H287" s="13">
        <f>TRUNC(G287*D287,1)</f>
        <v>0</v>
      </c>
      <c r="I287" s="12">
        <v>0</v>
      </c>
      <c r="J287" s="13">
        <f>TRUNC(I287*D287,1)</f>
        <v>0</v>
      </c>
      <c r="K287" s="12">
        <f t="shared" si="44"/>
        <v>0</v>
      </c>
      <c r="L287" s="13">
        <f t="shared" si="44"/>
        <v>0</v>
      </c>
      <c r="M287" s="8" t="s">
        <v>52</v>
      </c>
      <c r="N287" s="5" t="s">
        <v>239</v>
      </c>
      <c r="O287" s="5" t="s">
        <v>342</v>
      </c>
      <c r="P287" s="5" t="s">
        <v>61</v>
      </c>
      <c r="Q287" s="5" t="s">
        <v>61</v>
      </c>
      <c r="R287" s="5" t="s">
        <v>61</v>
      </c>
      <c r="S287" s="1">
        <v>1</v>
      </c>
      <c r="T287" s="1">
        <v>0</v>
      </c>
      <c r="U287" s="1">
        <v>0.03</v>
      </c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5" t="s">
        <v>52</v>
      </c>
      <c r="AK287" s="5" t="s">
        <v>718</v>
      </c>
      <c r="AL287" s="5" t="s">
        <v>52</v>
      </c>
      <c r="AM287" s="5" t="s">
        <v>52</v>
      </c>
    </row>
    <row r="288" spans="1:39" ht="30" customHeight="1">
      <c r="A288" s="8" t="s">
        <v>319</v>
      </c>
      <c r="B288" s="8" t="s">
        <v>52</v>
      </c>
      <c r="C288" s="8" t="s">
        <v>52</v>
      </c>
      <c r="D288" s="9"/>
      <c r="E288" s="12"/>
      <c r="F288" s="13">
        <f>TRUNC(SUMIF(N284:N287, N283, F284:F287),0)</f>
        <v>0</v>
      </c>
      <c r="G288" s="12"/>
      <c r="H288" s="13">
        <f>TRUNC(SUMIF(N284:N287, N283, H284:H287),0)</f>
        <v>0</v>
      </c>
      <c r="I288" s="12"/>
      <c r="J288" s="13">
        <f>TRUNC(SUMIF(N284:N287, N283, J284:J287),0)</f>
        <v>0</v>
      </c>
      <c r="K288" s="12"/>
      <c r="L288" s="13">
        <f>F288+H288+J288</f>
        <v>0</v>
      </c>
      <c r="M288" s="8" t="s">
        <v>52</v>
      </c>
      <c r="N288" s="5" t="s">
        <v>119</v>
      </c>
      <c r="O288" s="5" t="s">
        <v>119</v>
      </c>
      <c r="P288" s="5" t="s">
        <v>52</v>
      </c>
      <c r="Q288" s="5" t="s">
        <v>52</v>
      </c>
      <c r="R288" s="5" t="s">
        <v>52</v>
      </c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5" t="s">
        <v>52</v>
      </c>
      <c r="AK288" s="5" t="s">
        <v>52</v>
      </c>
      <c r="AL288" s="5" t="s">
        <v>52</v>
      </c>
      <c r="AM288" s="5" t="s">
        <v>52</v>
      </c>
    </row>
    <row r="289" spans="1:39" ht="30" customHeight="1">
      <c r="A289" s="9"/>
      <c r="B289" s="9"/>
      <c r="C289" s="9"/>
      <c r="D289" s="9"/>
      <c r="E289" s="12"/>
      <c r="F289" s="13"/>
      <c r="G289" s="12"/>
      <c r="H289" s="13"/>
      <c r="I289" s="12"/>
      <c r="J289" s="13"/>
      <c r="K289" s="12"/>
      <c r="L289" s="13"/>
      <c r="M289" s="9"/>
    </row>
    <row r="290" spans="1:39" ht="30" customHeight="1">
      <c r="A290" s="34" t="s">
        <v>719</v>
      </c>
      <c r="B290" s="34"/>
      <c r="C290" s="34"/>
      <c r="D290" s="34"/>
      <c r="E290" s="35"/>
      <c r="F290" s="36"/>
      <c r="G290" s="35"/>
      <c r="H290" s="36"/>
      <c r="I290" s="35"/>
      <c r="J290" s="36"/>
      <c r="K290" s="35"/>
      <c r="L290" s="36"/>
      <c r="M290" s="34"/>
      <c r="N290" s="2" t="s">
        <v>254</v>
      </c>
    </row>
    <row r="291" spans="1:39" ht="30" customHeight="1">
      <c r="A291" s="8" t="s">
        <v>721</v>
      </c>
      <c r="B291" s="8" t="s">
        <v>722</v>
      </c>
      <c r="C291" s="8" t="s">
        <v>253</v>
      </c>
      <c r="D291" s="9">
        <v>1</v>
      </c>
      <c r="E291" s="12">
        <f>단가대비표!O37</f>
        <v>0</v>
      </c>
      <c r="F291" s="13">
        <f t="shared" ref="F291:F308" si="45">TRUNC(E291*D291,1)</f>
        <v>0</v>
      </c>
      <c r="G291" s="12">
        <f>단가대비표!P37</f>
        <v>0</v>
      </c>
      <c r="H291" s="13">
        <f t="shared" ref="H291:H308" si="46">TRUNC(G291*D291,1)</f>
        <v>0</v>
      </c>
      <c r="I291" s="12">
        <f>단가대비표!V37</f>
        <v>0</v>
      </c>
      <c r="J291" s="13">
        <f t="shared" ref="J291:J308" si="47">TRUNC(I291*D291,1)</f>
        <v>0</v>
      </c>
      <c r="K291" s="12">
        <f t="shared" ref="K291:K308" si="48">TRUNC(E291+G291+I291,1)</f>
        <v>0</v>
      </c>
      <c r="L291" s="13">
        <f t="shared" ref="L291:L308" si="49">TRUNC(F291+H291+J291,1)</f>
        <v>0</v>
      </c>
      <c r="M291" s="8" t="s">
        <v>52</v>
      </c>
      <c r="N291" s="5" t="s">
        <v>254</v>
      </c>
      <c r="O291" s="5" t="s">
        <v>723</v>
      </c>
      <c r="P291" s="5" t="s">
        <v>61</v>
      </c>
      <c r="Q291" s="5" t="s">
        <v>61</v>
      </c>
      <c r="R291" s="5" t="s">
        <v>60</v>
      </c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5" t="s">
        <v>52</v>
      </c>
      <c r="AK291" s="5" t="s">
        <v>724</v>
      </c>
      <c r="AL291" s="5" t="s">
        <v>52</v>
      </c>
      <c r="AM291" s="5" t="s">
        <v>52</v>
      </c>
    </row>
    <row r="292" spans="1:39" ht="30" customHeight="1">
      <c r="A292" s="8" t="s">
        <v>725</v>
      </c>
      <c r="B292" s="8" t="s">
        <v>726</v>
      </c>
      <c r="C292" s="8" t="s">
        <v>166</v>
      </c>
      <c r="D292" s="9">
        <v>1</v>
      </c>
      <c r="E292" s="12">
        <f>단가대비표!O80</f>
        <v>0</v>
      </c>
      <c r="F292" s="13">
        <f t="shared" si="45"/>
        <v>0</v>
      </c>
      <c r="G292" s="12">
        <f>단가대비표!P80</f>
        <v>0</v>
      </c>
      <c r="H292" s="13">
        <f t="shared" si="46"/>
        <v>0</v>
      </c>
      <c r="I292" s="12">
        <f>단가대비표!V80</f>
        <v>0</v>
      </c>
      <c r="J292" s="13">
        <f t="shared" si="47"/>
        <v>0</v>
      </c>
      <c r="K292" s="12">
        <f t="shared" si="48"/>
        <v>0</v>
      </c>
      <c r="L292" s="13">
        <f t="shared" si="49"/>
        <v>0</v>
      </c>
      <c r="M292" s="8" t="s">
        <v>52</v>
      </c>
      <c r="N292" s="5" t="s">
        <v>254</v>
      </c>
      <c r="O292" s="5" t="s">
        <v>727</v>
      </c>
      <c r="P292" s="5" t="s">
        <v>61</v>
      </c>
      <c r="Q292" s="5" t="s">
        <v>61</v>
      </c>
      <c r="R292" s="5" t="s">
        <v>60</v>
      </c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5" t="s">
        <v>52</v>
      </c>
      <c r="AK292" s="5" t="s">
        <v>728</v>
      </c>
      <c r="AL292" s="5" t="s">
        <v>52</v>
      </c>
      <c r="AM292" s="5" t="s">
        <v>52</v>
      </c>
    </row>
    <row r="293" spans="1:39" ht="30" customHeight="1">
      <c r="A293" s="8" t="s">
        <v>729</v>
      </c>
      <c r="B293" s="8" t="s">
        <v>730</v>
      </c>
      <c r="C293" s="8" t="s">
        <v>166</v>
      </c>
      <c r="D293" s="9">
        <v>1</v>
      </c>
      <c r="E293" s="12">
        <f>단가대비표!O78</f>
        <v>0</v>
      </c>
      <c r="F293" s="13">
        <f t="shared" si="45"/>
        <v>0</v>
      </c>
      <c r="G293" s="12">
        <f>단가대비표!P78</f>
        <v>0</v>
      </c>
      <c r="H293" s="13">
        <f t="shared" si="46"/>
        <v>0</v>
      </c>
      <c r="I293" s="12">
        <f>단가대비표!V78</f>
        <v>0</v>
      </c>
      <c r="J293" s="13">
        <f t="shared" si="47"/>
        <v>0</v>
      </c>
      <c r="K293" s="12">
        <f t="shared" si="48"/>
        <v>0</v>
      </c>
      <c r="L293" s="13">
        <f t="shared" si="49"/>
        <v>0</v>
      </c>
      <c r="M293" s="8" t="s">
        <v>52</v>
      </c>
      <c r="N293" s="5" t="s">
        <v>254</v>
      </c>
      <c r="O293" s="5" t="s">
        <v>731</v>
      </c>
      <c r="P293" s="5" t="s">
        <v>61</v>
      </c>
      <c r="Q293" s="5" t="s">
        <v>61</v>
      </c>
      <c r="R293" s="5" t="s">
        <v>60</v>
      </c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5" t="s">
        <v>52</v>
      </c>
      <c r="AK293" s="5" t="s">
        <v>732</v>
      </c>
      <c r="AL293" s="5" t="s">
        <v>52</v>
      </c>
      <c r="AM293" s="5" t="s">
        <v>52</v>
      </c>
    </row>
    <row r="294" spans="1:39" ht="30" customHeight="1">
      <c r="A294" s="8" t="s">
        <v>733</v>
      </c>
      <c r="B294" s="8" t="s">
        <v>734</v>
      </c>
      <c r="C294" s="8" t="s">
        <v>166</v>
      </c>
      <c r="D294" s="9">
        <v>1</v>
      </c>
      <c r="E294" s="12">
        <f>일위대가목록!E54</f>
        <v>0</v>
      </c>
      <c r="F294" s="13">
        <f t="shared" si="45"/>
        <v>0</v>
      </c>
      <c r="G294" s="12">
        <f>일위대가목록!F54</f>
        <v>0</v>
      </c>
      <c r="H294" s="13">
        <f t="shared" si="46"/>
        <v>0</v>
      </c>
      <c r="I294" s="12">
        <f>일위대가목록!G54</f>
        <v>0</v>
      </c>
      <c r="J294" s="13">
        <f t="shared" si="47"/>
        <v>0</v>
      </c>
      <c r="K294" s="12">
        <f t="shared" si="48"/>
        <v>0</v>
      </c>
      <c r="L294" s="13">
        <f t="shared" si="49"/>
        <v>0</v>
      </c>
      <c r="M294" s="8" t="s">
        <v>52</v>
      </c>
      <c r="N294" s="5" t="s">
        <v>254</v>
      </c>
      <c r="O294" s="5" t="s">
        <v>735</v>
      </c>
      <c r="P294" s="5" t="s">
        <v>60</v>
      </c>
      <c r="Q294" s="5" t="s">
        <v>61</v>
      </c>
      <c r="R294" s="5" t="s">
        <v>61</v>
      </c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5" t="s">
        <v>52</v>
      </c>
      <c r="AK294" s="5" t="s">
        <v>736</v>
      </c>
      <c r="AL294" s="5" t="s">
        <v>52</v>
      </c>
      <c r="AM294" s="5" t="s">
        <v>52</v>
      </c>
    </row>
    <row r="295" spans="1:39" ht="30" customHeight="1">
      <c r="A295" s="8" t="s">
        <v>733</v>
      </c>
      <c r="B295" s="8" t="s">
        <v>737</v>
      </c>
      <c r="C295" s="8" t="s">
        <v>166</v>
      </c>
      <c r="D295" s="9">
        <v>1</v>
      </c>
      <c r="E295" s="12">
        <f>일위대가목록!E55</f>
        <v>0</v>
      </c>
      <c r="F295" s="13">
        <f t="shared" si="45"/>
        <v>0</v>
      </c>
      <c r="G295" s="12">
        <f>일위대가목록!F55</f>
        <v>0</v>
      </c>
      <c r="H295" s="13">
        <f t="shared" si="46"/>
        <v>0</v>
      </c>
      <c r="I295" s="12">
        <f>일위대가목록!G55</f>
        <v>0</v>
      </c>
      <c r="J295" s="13">
        <f t="shared" si="47"/>
        <v>0</v>
      </c>
      <c r="K295" s="12">
        <f t="shared" si="48"/>
        <v>0</v>
      </c>
      <c r="L295" s="13">
        <f t="shared" si="49"/>
        <v>0</v>
      </c>
      <c r="M295" s="8" t="s">
        <v>52</v>
      </c>
      <c r="N295" s="5" t="s">
        <v>254</v>
      </c>
      <c r="O295" s="5" t="s">
        <v>738</v>
      </c>
      <c r="P295" s="5" t="s">
        <v>60</v>
      </c>
      <c r="Q295" s="5" t="s">
        <v>61</v>
      </c>
      <c r="R295" s="5" t="s">
        <v>61</v>
      </c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5" t="s">
        <v>52</v>
      </c>
      <c r="AK295" s="5" t="s">
        <v>739</v>
      </c>
      <c r="AL295" s="5" t="s">
        <v>52</v>
      </c>
      <c r="AM295" s="5" t="s">
        <v>52</v>
      </c>
    </row>
    <row r="296" spans="1:39" ht="30" customHeight="1">
      <c r="A296" s="8" t="s">
        <v>733</v>
      </c>
      <c r="B296" s="8" t="s">
        <v>740</v>
      </c>
      <c r="C296" s="8" t="s">
        <v>166</v>
      </c>
      <c r="D296" s="9">
        <v>1</v>
      </c>
      <c r="E296" s="12">
        <f>일위대가목록!E56</f>
        <v>0</v>
      </c>
      <c r="F296" s="13">
        <f t="shared" si="45"/>
        <v>0</v>
      </c>
      <c r="G296" s="12">
        <f>일위대가목록!F56</f>
        <v>0</v>
      </c>
      <c r="H296" s="13">
        <f t="shared" si="46"/>
        <v>0</v>
      </c>
      <c r="I296" s="12">
        <f>일위대가목록!G56</f>
        <v>0</v>
      </c>
      <c r="J296" s="13">
        <f t="shared" si="47"/>
        <v>0</v>
      </c>
      <c r="K296" s="12">
        <f t="shared" si="48"/>
        <v>0</v>
      </c>
      <c r="L296" s="13">
        <f t="shared" si="49"/>
        <v>0</v>
      </c>
      <c r="M296" s="8" t="s">
        <v>52</v>
      </c>
      <c r="N296" s="5" t="s">
        <v>254</v>
      </c>
      <c r="O296" s="5" t="s">
        <v>741</v>
      </c>
      <c r="P296" s="5" t="s">
        <v>60</v>
      </c>
      <c r="Q296" s="5" t="s">
        <v>61</v>
      </c>
      <c r="R296" s="5" t="s">
        <v>61</v>
      </c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5" t="s">
        <v>52</v>
      </c>
      <c r="AK296" s="5" t="s">
        <v>742</v>
      </c>
      <c r="AL296" s="5" t="s">
        <v>52</v>
      </c>
      <c r="AM296" s="5" t="s">
        <v>52</v>
      </c>
    </row>
    <row r="297" spans="1:39" ht="30" customHeight="1">
      <c r="A297" s="8" t="s">
        <v>733</v>
      </c>
      <c r="B297" s="8" t="s">
        <v>743</v>
      </c>
      <c r="C297" s="8" t="s">
        <v>166</v>
      </c>
      <c r="D297" s="9">
        <v>3</v>
      </c>
      <c r="E297" s="12">
        <f>일위대가목록!E57</f>
        <v>0</v>
      </c>
      <c r="F297" s="13">
        <f t="shared" si="45"/>
        <v>0</v>
      </c>
      <c r="G297" s="12">
        <f>일위대가목록!F57</f>
        <v>0</v>
      </c>
      <c r="H297" s="13">
        <f t="shared" si="46"/>
        <v>0</v>
      </c>
      <c r="I297" s="12">
        <f>일위대가목록!G57</f>
        <v>0</v>
      </c>
      <c r="J297" s="13">
        <f t="shared" si="47"/>
        <v>0</v>
      </c>
      <c r="K297" s="12">
        <f t="shared" si="48"/>
        <v>0</v>
      </c>
      <c r="L297" s="13">
        <f t="shared" si="49"/>
        <v>0</v>
      </c>
      <c r="M297" s="8" t="s">
        <v>52</v>
      </c>
      <c r="N297" s="5" t="s">
        <v>254</v>
      </c>
      <c r="O297" s="5" t="s">
        <v>744</v>
      </c>
      <c r="P297" s="5" t="s">
        <v>60</v>
      </c>
      <c r="Q297" s="5" t="s">
        <v>61</v>
      </c>
      <c r="R297" s="5" t="s">
        <v>61</v>
      </c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5" t="s">
        <v>52</v>
      </c>
      <c r="AK297" s="5" t="s">
        <v>745</v>
      </c>
      <c r="AL297" s="5" t="s">
        <v>52</v>
      </c>
      <c r="AM297" s="5" t="s">
        <v>52</v>
      </c>
    </row>
    <row r="298" spans="1:39" ht="30" customHeight="1">
      <c r="A298" s="8" t="s">
        <v>733</v>
      </c>
      <c r="B298" s="8" t="s">
        <v>746</v>
      </c>
      <c r="C298" s="8" t="s">
        <v>166</v>
      </c>
      <c r="D298" s="9">
        <v>4</v>
      </c>
      <c r="E298" s="12">
        <f>일위대가목록!E58</f>
        <v>0</v>
      </c>
      <c r="F298" s="13">
        <f t="shared" si="45"/>
        <v>0</v>
      </c>
      <c r="G298" s="12">
        <f>일위대가목록!F58</f>
        <v>0</v>
      </c>
      <c r="H298" s="13">
        <f t="shared" si="46"/>
        <v>0</v>
      </c>
      <c r="I298" s="12">
        <f>일위대가목록!G58</f>
        <v>0</v>
      </c>
      <c r="J298" s="13">
        <f t="shared" si="47"/>
        <v>0</v>
      </c>
      <c r="K298" s="12">
        <f t="shared" si="48"/>
        <v>0</v>
      </c>
      <c r="L298" s="13">
        <f t="shared" si="49"/>
        <v>0</v>
      </c>
      <c r="M298" s="8" t="s">
        <v>52</v>
      </c>
      <c r="N298" s="5" t="s">
        <v>254</v>
      </c>
      <c r="O298" s="5" t="s">
        <v>747</v>
      </c>
      <c r="P298" s="5" t="s">
        <v>60</v>
      </c>
      <c r="Q298" s="5" t="s">
        <v>61</v>
      </c>
      <c r="R298" s="5" t="s">
        <v>61</v>
      </c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5" t="s">
        <v>52</v>
      </c>
      <c r="AK298" s="5" t="s">
        <v>748</v>
      </c>
      <c r="AL298" s="5" t="s">
        <v>52</v>
      </c>
      <c r="AM298" s="5" t="s">
        <v>52</v>
      </c>
    </row>
    <row r="299" spans="1:39" ht="30" customHeight="1">
      <c r="A299" s="8" t="s">
        <v>749</v>
      </c>
      <c r="B299" s="8" t="s">
        <v>750</v>
      </c>
      <c r="C299" s="8" t="s">
        <v>166</v>
      </c>
      <c r="D299" s="9">
        <v>4</v>
      </c>
      <c r="E299" s="12">
        <f>일위대가목록!E59</f>
        <v>0</v>
      </c>
      <c r="F299" s="13">
        <f t="shared" si="45"/>
        <v>0</v>
      </c>
      <c r="G299" s="12">
        <f>일위대가목록!F59</f>
        <v>0</v>
      </c>
      <c r="H299" s="13">
        <f t="shared" si="46"/>
        <v>0</v>
      </c>
      <c r="I299" s="12">
        <f>일위대가목록!G59</f>
        <v>0</v>
      </c>
      <c r="J299" s="13">
        <f t="shared" si="47"/>
        <v>0</v>
      </c>
      <c r="K299" s="12">
        <f t="shared" si="48"/>
        <v>0</v>
      </c>
      <c r="L299" s="13">
        <f t="shared" si="49"/>
        <v>0</v>
      </c>
      <c r="M299" s="8" t="s">
        <v>52</v>
      </c>
      <c r="N299" s="5" t="s">
        <v>254</v>
      </c>
      <c r="O299" s="5" t="s">
        <v>751</v>
      </c>
      <c r="P299" s="5" t="s">
        <v>60</v>
      </c>
      <c r="Q299" s="5" t="s">
        <v>61</v>
      </c>
      <c r="R299" s="5" t="s">
        <v>61</v>
      </c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5" t="s">
        <v>52</v>
      </c>
      <c r="AK299" s="5" t="s">
        <v>752</v>
      </c>
      <c r="AL299" s="5" t="s">
        <v>52</v>
      </c>
      <c r="AM299" s="5" t="s">
        <v>52</v>
      </c>
    </row>
    <row r="300" spans="1:39" ht="30" customHeight="1">
      <c r="A300" s="8" t="s">
        <v>753</v>
      </c>
      <c r="B300" s="8" t="s">
        <v>52</v>
      </c>
      <c r="C300" s="8" t="s">
        <v>166</v>
      </c>
      <c r="D300" s="9">
        <v>1</v>
      </c>
      <c r="E300" s="12">
        <f>일위대가목록!E60</f>
        <v>0</v>
      </c>
      <c r="F300" s="13">
        <f t="shared" si="45"/>
        <v>0</v>
      </c>
      <c r="G300" s="12">
        <f>일위대가목록!F60</f>
        <v>0</v>
      </c>
      <c r="H300" s="13">
        <f t="shared" si="46"/>
        <v>0</v>
      </c>
      <c r="I300" s="12">
        <f>일위대가목록!G60</f>
        <v>0</v>
      </c>
      <c r="J300" s="13">
        <f t="shared" si="47"/>
        <v>0</v>
      </c>
      <c r="K300" s="12">
        <f t="shared" si="48"/>
        <v>0</v>
      </c>
      <c r="L300" s="13">
        <f t="shared" si="49"/>
        <v>0</v>
      </c>
      <c r="M300" s="8" t="s">
        <v>52</v>
      </c>
      <c r="N300" s="5" t="s">
        <v>254</v>
      </c>
      <c r="O300" s="5" t="s">
        <v>754</v>
      </c>
      <c r="P300" s="5" t="s">
        <v>60</v>
      </c>
      <c r="Q300" s="5" t="s">
        <v>61</v>
      </c>
      <c r="R300" s="5" t="s">
        <v>61</v>
      </c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5" t="s">
        <v>52</v>
      </c>
      <c r="AK300" s="5" t="s">
        <v>755</v>
      </c>
      <c r="AL300" s="5" t="s">
        <v>52</v>
      </c>
      <c r="AM300" s="5" t="s">
        <v>52</v>
      </c>
    </row>
    <row r="301" spans="1:39" ht="30" customHeight="1">
      <c r="A301" s="8" t="s">
        <v>756</v>
      </c>
      <c r="B301" s="8" t="s">
        <v>52</v>
      </c>
      <c r="C301" s="8" t="s">
        <v>166</v>
      </c>
      <c r="D301" s="9">
        <v>1</v>
      </c>
      <c r="E301" s="12">
        <f>일위대가목록!E61</f>
        <v>0</v>
      </c>
      <c r="F301" s="13">
        <f t="shared" si="45"/>
        <v>0</v>
      </c>
      <c r="G301" s="12">
        <f>일위대가목록!F61</f>
        <v>0</v>
      </c>
      <c r="H301" s="13">
        <f t="shared" si="46"/>
        <v>0</v>
      </c>
      <c r="I301" s="12">
        <f>일위대가목록!G61</f>
        <v>0</v>
      </c>
      <c r="J301" s="13">
        <f t="shared" si="47"/>
        <v>0</v>
      </c>
      <c r="K301" s="12">
        <f t="shared" si="48"/>
        <v>0</v>
      </c>
      <c r="L301" s="13">
        <f t="shared" si="49"/>
        <v>0</v>
      </c>
      <c r="M301" s="8" t="s">
        <v>52</v>
      </c>
      <c r="N301" s="5" t="s">
        <v>254</v>
      </c>
      <c r="O301" s="5" t="s">
        <v>757</v>
      </c>
      <c r="P301" s="5" t="s">
        <v>60</v>
      </c>
      <c r="Q301" s="5" t="s">
        <v>61</v>
      </c>
      <c r="R301" s="5" t="s">
        <v>61</v>
      </c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5" t="s">
        <v>52</v>
      </c>
      <c r="AK301" s="5" t="s">
        <v>758</v>
      </c>
      <c r="AL301" s="5" t="s">
        <v>52</v>
      </c>
      <c r="AM301" s="5" t="s">
        <v>52</v>
      </c>
    </row>
    <row r="302" spans="1:39" ht="30" customHeight="1">
      <c r="A302" s="8" t="s">
        <v>759</v>
      </c>
      <c r="B302" s="8" t="s">
        <v>438</v>
      </c>
      <c r="C302" s="8" t="s">
        <v>166</v>
      </c>
      <c r="D302" s="9">
        <v>1</v>
      </c>
      <c r="E302" s="12">
        <f>일위대가목록!E62</f>
        <v>0</v>
      </c>
      <c r="F302" s="13">
        <f t="shared" si="45"/>
        <v>0</v>
      </c>
      <c r="G302" s="12">
        <f>일위대가목록!F62</f>
        <v>0</v>
      </c>
      <c r="H302" s="13">
        <f t="shared" si="46"/>
        <v>0</v>
      </c>
      <c r="I302" s="12">
        <f>일위대가목록!G62</f>
        <v>0</v>
      </c>
      <c r="J302" s="13">
        <f t="shared" si="47"/>
        <v>0</v>
      </c>
      <c r="K302" s="12">
        <f t="shared" si="48"/>
        <v>0</v>
      </c>
      <c r="L302" s="13">
        <f t="shared" si="49"/>
        <v>0</v>
      </c>
      <c r="M302" s="8" t="s">
        <v>52</v>
      </c>
      <c r="N302" s="5" t="s">
        <v>254</v>
      </c>
      <c r="O302" s="5" t="s">
        <v>760</v>
      </c>
      <c r="P302" s="5" t="s">
        <v>60</v>
      </c>
      <c r="Q302" s="5" t="s">
        <v>61</v>
      </c>
      <c r="R302" s="5" t="s">
        <v>61</v>
      </c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5" t="s">
        <v>52</v>
      </c>
      <c r="AK302" s="5" t="s">
        <v>761</v>
      </c>
      <c r="AL302" s="5" t="s">
        <v>52</v>
      </c>
      <c r="AM302" s="5" t="s">
        <v>52</v>
      </c>
    </row>
    <row r="303" spans="1:39" ht="30" customHeight="1">
      <c r="A303" s="8" t="s">
        <v>762</v>
      </c>
      <c r="B303" s="8" t="s">
        <v>763</v>
      </c>
      <c r="C303" s="8" t="s">
        <v>166</v>
      </c>
      <c r="D303" s="9">
        <v>8</v>
      </c>
      <c r="E303" s="12">
        <f>일위대가목록!E63</f>
        <v>0</v>
      </c>
      <c r="F303" s="13">
        <f t="shared" si="45"/>
        <v>0</v>
      </c>
      <c r="G303" s="12">
        <f>일위대가목록!F63</f>
        <v>0</v>
      </c>
      <c r="H303" s="13">
        <f t="shared" si="46"/>
        <v>0</v>
      </c>
      <c r="I303" s="12">
        <f>일위대가목록!G63</f>
        <v>0</v>
      </c>
      <c r="J303" s="13">
        <f t="shared" si="47"/>
        <v>0</v>
      </c>
      <c r="K303" s="12">
        <f t="shared" si="48"/>
        <v>0</v>
      </c>
      <c r="L303" s="13">
        <f t="shared" si="49"/>
        <v>0</v>
      </c>
      <c r="M303" s="8" t="s">
        <v>52</v>
      </c>
      <c r="N303" s="5" t="s">
        <v>254</v>
      </c>
      <c r="O303" s="5" t="s">
        <v>764</v>
      </c>
      <c r="P303" s="5" t="s">
        <v>60</v>
      </c>
      <c r="Q303" s="5" t="s">
        <v>61</v>
      </c>
      <c r="R303" s="5" t="s">
        <v>61</v>
      </c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5" t="s">
        <v>52</v>
      </c>
      <c r="AK303" s="5" t="s">
        <v>765</v>
      </c>
      <c r="AL303" s="5" t="s">
        <v>52</v>
      </c>
      <c r="AM303" s="5" t="s">
        <v>52</v>
      </c>
    </row>
    <row r="304" spans="1:39" ht="30" customHeight="1">
      <c r="A304" s="8" t="s">
        <v>766</v>
      </c>
      <c r="B304" s="8" t="s">
        <v>767</v>
      </c>
      <c r="C304" s="8" t="s">
        <v>166</v>
      </c>
      <c r="D304" s="9">
        <v>4</v>
      </c>
      <c r="E304" s="12">
        <f>일위대가목록!E64</f>
        <v>0</v>
      </c>
      <c r="F304" s="13">
        <f t="shared" si="45"/>
        <v>0</v>
      </c>
      <c r="G304" s="12">
        <f>일위대가목록!F64</f>
        <v>0</v>
      </c>
      <c r="H304" s="13">
        <f t="shared" si="46"/>
        <v>0</v>
      </c>
      <c r="I304" s="12">
        <f>일위대가목록!G64</f>
        <v>0</v>
      </c>
      <c r="J304" s="13">
        <f t="shared" si="47"/>
        <v>0</v>
      </c>
      <c r="K304" s="12">
        <f t="shared" si="48"/>
        <v>0</v>
      </c>
      <c r="L304" s="13">
        <f t="shared" si="49"/>
        <v>0</v>
      </c>
      <c r="M304" s="8" t="s">
        <v>52</v>
      </c>
      <c r="N304" s="5" t="s">
        <v>254</v>
      </c>
      <c r="O304" s="5" t="s">
        <v>768</v>
      </c>
      <c r="P304" s="5" t="s">
        <v>60</v>
      </c>
      <c r="Q304" s="5" t="s">
        <v>61</v>
      </c>
      <c r="R304" s="5" t="s">
        <v>61</v>
      </c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5" t="s">
        <v>52</v>
      </c>
      <c r="AK304" s="5" t="s">
        <v>769</v>
      </c>
      <c r="AL304" s="5" t="s">
        <v>52</v>
      </c>
      <c r="AM304" s="5" t="s">
        <v>52</v>
      </c>
    </row>
    <row r="305" spans="1:39" ht="30" customHeight="1">
      <c r="A305" s="8" t="s">
        <v>770</v>
      </c>
      <c r="B305" s="8" t="s">
        <v>771</v>
      </c>
      <c r="C305" s="8" t="s">
        <v>166</v>
      </c>
      <c r="D305" s="9">
        <v>4</v>
      </c>
      <c r="E305" s="12">
        <f>일위대가목록!E65</f>
        <v>0</v>
      </c>
      <c r="F305" s="13">
        <f t="shared" si="45"/>
        <v>0</v>
      </c>
      <c r="G305" s="12">
        <f>일위대가목록!F65</f>
        <v>0</v>
      </c>
      <c r="H305" s="13">
        <f t="shared" si="46"/>
        <v>0</v>
      </c>
      <c r="I305" s="12">
        <f>일위대가목록!G65</f>
        <v>0</v>
      </c>
      <c r="J305" s="13">
        <f t="shared" si="47"/>
        <v>0</v>
      </c>
      <c r="K305" s="12">
        <f t="shared" si="48"/>
        <v>0</v>
      </c>
      <c r="L305" s="13">
        <f t="shared" si="49"/>
        <v>0</v>
      </c>
      <c r="M305" s="8" t="s">
        <v>52</v>
      </c>
      <c r="N305" s="5" t="s">
        <v>254</v>
      </c>
      <c r="O305" s="5" t="s">
        <v>772</v>
      </c>
      <c r="P305" s="5" t="s">
        <v>60</v>
      </c>
      <c r="Q305" s="5" t="s">
        <v>61</v>
      </c>
      <c r="R305" s="5" t="s">
        <v>61</v>
      </c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5" t="s">
        <v>52</v>
      </c>
      <c r="AK305" s="5" t="s">
        <v>773</v>
      </c>
      <c r="AL305" s="5" t="s">
        <v>52</v>
      </c>
      <c r="AM305" s="5" t="s">
        <v>52</v>
      </c>
    </row>
    <row r="306" spans="1:39" ht="30" customHeight="1">
      <c r="A306" s="8" t="s">
        <v>774</v>
      </c>
      <c r="B306" s="8" t="s">
        <v>775</v>
      </c>
      <c r="C306" s="8" t="s">
        <v>166</v>
      </c>
      <c r="D306" s="9">
        <v>2</v>
      </c>
      <c r="E306" s="12">
        <f>일위대가목록!E66</f>
        <v>0</v>
      </c>
      <c r="F306" s="13">
        <f t="shared" si="45"/>
        <v>0</v>
      </c>
      <c r="G306" s="12">
        <f>일위대가목록!F66</f>
        <v>0</v>
      </c>
      <c r="H306" s="13">
        <f t="shared" si="46"/>
        <v>0</v>
      </c>
      <c r="I306" s="12">
        <f>일위대가목록!G66</f>
        <v>0</v>
      </c>
      <c r="J306" s="13">
        <f t="shared" si="47"/>
        <v>0</v>
      </c>
      <c r="K306" s="12">
        <f t="shared" si="48"/>
        <v>0</v>
      </c>
      <c r="L306" s="13">
        <f t="shared" si="49"/>
        <v>0</v>
      </c>
      <c r="M306" s="8" t="s">
        <v>52</v>
      </c>
      <c r="N306" s="5" t="s">
        <v>254</v>
      </c>
      <c r="O306" s="5" t="s">
        <v>776</v>
      </c>
      <c r="P306" s="5" t="s">
        <v>60</v>
      </c>
      <c r="Q306" s="5" t="s">
        <v>61</v>
      </c>
      <c r="R306" s="5" t="s">
        <v>61</v>
      </c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5" t="s">
        <v>52</v>
      </c>
      <c r="AK306" s="5" t="s">
        <v>777</v>
      </c>
      <c r="AL306" s="5" t="s">
        <v>52</v>
      </c>
      <c r="AM306" s="5" t="s">
        <v>52</v>
      </c>
    </row>
    <row r="307" spans="1:39" ht="30" customHeight="1">
      <c r="A307" s="8" t="s">
        <v>778</v>
      </c>
      <c r="B307" s="8" t="s">
        <v>779</v>
      </c>
      <c r="C307" s="8" t="s">
        <v>166</v>
      </c>
      <c r="D307" s="9">
        <v>4</v>
      </c>
      <c r="E307" s="12">
        <f>일위대가목록!E67</f>
        <v>0</v>
      </c>
      <c r="F307" s="13">
        <f t="shared" si="45"/>
        <v>0</v>
      </c>
      <c r="G307" s="12">
        <f>일위대가목록!F67</f>
        <v>0</v>
      </c>
      <c r="H307" s="13">
        <f t="shared" si="46"/>
        <v>0</v>
      </c>
      <c r="I307" s="12">
        <f>일위대가목록!G67</f>
        <v>0</v>
      </c>
      <c r="J307" s="13">
        <f t="shared" si="47"/>
        <v>0</v>
      </c>
      <c r="K307" s="12">
        <f t="shared" si="48"/>
        <v>0</v>
      </c>
      <c r="L307" s="13">
        <f t="shared" si="49"/>
        <v>0</v>
      </c>
      <c r="M307" s="8" t="s">
        <v>52</v>
      </c>
      <c r="N307" s="5" t="s">
        <v>254</v>
      </c>
      <c r="O307" s="5" t="s">
        <v>780</v>
      </c>
      <c r="P307" s="5" t="s">
        <v>60</v>
      </c>
      <c r="Q307" s="5" t="s">
        <v>61</v>
      </c>
      <c r="R307" s="5" t="s">
        <v>61</v>
      </c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5" t="s">
        <v>52</v>
      </c>
      <c r="AK307" s="5" t="s">
        <v>781</v>
      </c>
      <c r="AL307" s="5" t="s">
        <v>52</v>
      </c>
      <c r="AM307" s="5" t="s">
        <v>52</v>
      </c>
    </row>
    <row r="308" spans="1:39" ht="30" customHeight="1">
      <c r="A308" s="8" t="s">
        <v>782</v>
      </c>
      <c r="B308" s="8" t="s">
        <v>783</v>
      </c>
      <c r="C308" s="8" t="s">
        <v>71</v>
      </c>
      <c r="D308" s="9">
        <v>20</v>
      </c>
      <c r="E308" s="12">
        <f>일위대가목록!E68</f>
        <v>0</v>
      </c>
      <c r="F308" s="13">
        <f t="shared" si="45"/>
        <v>0</v>
      </c>
      <c r="G308" s="12">
        <f>일위대가목록!F68</f>
        <v>0</v>
      </c>
      <c r="H308" s="13">
        <f t="shared" si="46"/>
        <v>0</v>
      </c>
      <c r="I308" s="12">
        <f>일위대가목록!G68</f>
        <v>0</v>
      </c>
      <c r="J308" s="13">
        <f t="shared" si="47"/>
        <v>0</v>
      </c>
      <c r="K308" s="12">
        <f t="shared" si="48"/>
        <v>0</v>
      </c>
      <c r="L308" s="13">
        <f t="shared" si="49"/>
        <v>0</v>
      </c>
      <c r="M308" s="8" t="s">
        <v>52</v>
      </c>
      <c r="N308" s="5" t="s">
        <v>254</v>
      </c>
      <c r="O308" s="5" t="s">
        <v>784</v>
      </c>
      <c r="P308" s="5" t="s">
        <v>60</v>
      </c>
      <c r="Q308" s="5" t="s">
        <v>61</v>
      </c>
      <c r="R308" s="5" t="s">
        <v>61</v>
      </c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5" t="s">
        <v>52</v>
      </c>
      <c r="AK308" s="5" t="s">
        <v>785</v>
      </c>
      <c r="AL308" s="5" t="s">
        <v>52</v>
      </c>
      <c r="AM308" s="5" t="s">
        <v>52</v>
      </c>
    </row>
    <row r="309" spans="1:39" ht="30" customHeight="1">
      <c r="A309" s="8" t="s">
        <v>319</v>
      </c>
      <c r="B309" s="8" t="s">
        <v>52</v>
      </c>
      <c r="C309" s="8" t="s">
        <v>52</v>
      </c>
      <c r="D309" s="9"/>
      <c r="E309" s="12"/>
      <c r="F309" s="13">
        <f>TRUNC(SUMIF(N291:N308, N290, F291:F308),0)</f>
        <v>0</v>
      </c>
      <c r="G309" s="12"/>
      <c r="H309" s="13">
        <f>TRUNC(SUMIF(N291:N308, N290, H291:H308),0)</f>
        <v>0</v>
      </c>
      <c r="I309" s="12"/>
      <c r="J309" s="13">
        <f>TRUNC(SUMIF(N291:N308, N290, J291:J308),0)</f>
        <v>0</v>
      </c>
      <c r="K309" s="12"/>
      <c r="L309" s="13">
        <f>F309+H309+J309</f>
        <v>0</v>
      </c>
      <c r="M309" s="8" t="s">
        <v>52</v>
      </c>
      <c r="N309" s="5" t="s">
        <v>119</v>
      </c>
      <c r="O309" s="5" t="s">
        <v>119</v>
      </c>
      <c r="P309" s="5" t="s">
        <v>52</v>
      </c>
      <c r="Q309" s="5" t="s">
        <v>52</v>
      </c>
      <c r="R309" s="5" t="s">
        <v>52</v>
      </c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5" t="s">
        <v>52</v>
      </c>
      <c r="AK309" s="5" t="s">
        <v>52</v>
      </c>
      <c r="AL309" s="5" t="s">
        <v>52</v>
      </c>
      <c r="AM309" s="5" t="s">
        <v>52</v>
      </c>
    </row>
    <row r="310" spans="1:39" ht="30" customHeight="1">
      <c r="A310" s="9"/>
      <c r="B310" s="9"/>
      <c r="C310" s="9"/>
      <c r="D310" s="9"/>
      <c r="E310" s="12"/>
      <c r="F310" s="13"/>
      <c r="G310" s="12"/>
      <c r="H310" s="13"/>
      <c r="I310" s="12"/>
      <c r="J310" s="13"/>
      <c r="K310" s="12"/>
      <c r="L310" s="13"/>
      <c r="M310" s="9"/>
    </row>
    <row r="311" spans="1:39" ht="30" customHeight="1">
      <c r="A311" s="34" t="s">
        <v>786</v>
      </c>
      <c r="B311" s="34"/>
      <c r="C311" s="34"/>
      <c r="D311" s="34"/>
      <c r="E311" s="35"/>
      <c r="F311" s="36"/>
      <c r="G311" s="35"/>
      <c r="H311" s="36"/>
      <c r="I311" s="35"/>
      <c r="J311" s="36"/>
      <c r="K311" s="35"/>
      <c r="L311" s="36"/>
      <c r="M311" s="34"/>
      <c r="N311" s="2" t="s">
        <v>258</v>
      </c>
    </row>
    <row r="312" spans="1:39" ht="30" customHeight="1">
      <c r="A312" s="8" t="s">
        <v>721</v>
      </c>
      <c r="B312" s="8" t="s">
        <v>788</v>
      </c>
      <c r="C312" s="8" t="s">
        <v>253</v>
      </c>
      <c r="D312" s="9">
        <v>1</v>
      </c>
      <c r="E312" s="12">
        <f>단가대비표!O36</f>
        <v>0</v>
      </c>
      <c r="F312" s="13">
        <f t="shared" ref="F312:F319" si="50">TRUNC(E312*D312,1)</f>
        <v>0</v>
      </c>
      <c r="G312" s="12">
        <f>단가대비표!P36</f>
        <v>0</v>
      </c>
      <c r="H312" s="13">
        <f t="shared" ref="H312:H319" si="51">TRUNC(G312*D312,1)</f>
        <v>0</v>
      </c>
      <c r="I312" s="12">
        <f>단가대비표!V36</f>
        <v>0</v>
      </c>
      <c r="J312" s="13">
        <f t="shared" ref="J312:J319" si="52">TRUNC(I312*D312,1)</f>
        <v>0</v>
      </c>
      <c r="K312" s="12">
        <f t="shared" ref="K312:L319" si="53">TRUNC(E312+G312+I312,1)</f>
        <v>0</v>
      </c>
      <c r="L312" s="13">
        <f t="shared" si="53"/>
        <v>0</v>
      </c>
      <c r="M312" s="8" t="s">
        <v>52</v>
      </c>
      <c r="N312" s="5" t="s">
        <v>258</v>
      </c>
      <c r="O312" s="5" t="s">
        <v>789</v>
      </c>
      <c r="P312" s="5" t="s">
        <v>61</v>
      </c>
      <c r="Q312" s="5" t="s">
        <v>61</v>
      </c>
      <c r="R312" s="5" t="s">
        <v>60</v>
      </c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5" t="s">
        <v>52</v>
      </c>
      <c r="AK312" s="5" t="s">
        <v>790</v>
      </c>
      <c r="AL312" s="5" t="s">
        <v>52</v>
      </c>
      <c r="AM312" s="5" t="s">
        <v>52</v>
      </c>
    </row>
    <row r="313" spans="1:39" ht="30" customHeight="1">
      <c r="A313" s="8" t="s">
        <v>725</v>
      </c>
      <c r="B313" s="8" t="s">
        <v>726</v>
      </c>
      <c r="C313" s="8" t="s">
        <v>166</v>
      </c>
      <c r="D313" s="9">
        <v>1</v>
      </c>
      <c r="E313" s="12">
        <f>단가대비표!O80</f>
        <v>0</v>
      </c>
      <c r="F313" s="13">
        <f t="shared" si="50"/>
        <v>0</v>
      </c>
      <c r="G313" s="12">
        <f>단가대비표!P80</f>
        <v>0</v>
      </c>
      <c r="H313" s="13">
        <f t="shared" si="51"/>
        <v>0</v>
      </c>
      <c r="I313" s="12">
        <f>단가대비표!V80</f>
        <v>0</v>
      </c>
      <c r="J313" s="13">
        <f t="shared" si="52"/>
        <v>0</v>
      </c>
      <c r="K313" s="12">
        <f t="shared" si="53"/>
        <v>0</v>
      </c>
      <c r="L313" s="13">
        <f t="shared" si="53"/>
        <v>0</v>
      </c>
      <c r="M313" s="8" t="s">
        <v>52</v>
      </c>
      <c r="N313" s="5" t="s">
        <v>258</v>
      </c>
      <c r="O313" s="5" t="s">
        <v>727</v>
      </c>
      <c r="P313" s="5" t="s">
        <v>61</v>
      </c>
      <c r="Q313" s="5" t="s">
        <v>61</v>
      </c>
      <c r="R313" s="5" t="s">
        <v>60</v>
      </c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5" t="s">
        <v>52</v>
      </c>
      <c r="AK313" s="5" t="s">
        <v>791</v>
      </c>
      <c r="AL313" s="5" t="s">
        <v>52</v>
      </c>
      <c r="AM313" s="5" t="s">
        <v>52</v>
      </c>
    </row>
    <row r="314" spans="1:39" ht="30" customHeight="1">
      <c r="A314" s="8" t="s">
        <v>729</v>
      </c>
      <c r="B314" s="8" t="s">
        <v>730</v>
      </c>
      <c r="C314" s="8" t="s">
        <v>166</v>
      </c>
      <c r="D314" s="9">
        <v>1</v>
      </c>
      <c r="E314" s="12">
        <f>단가대비표!O78</f>
        <v>0</v>
      </c>
      <c r="F314" s="13">
        <f t="shared" si="50"/>
        <v>0</v>
      </c>
      <c r="G314" s="12">
        <f>단가대비표!P78</f>
        <v>0</v>
      </c>
      <c r="H314" s="13">
        <f t="shared" si="51"/>
        <v>0</v>
      </c>
      <c r="I314" s="12">
        <f>단가대비표!V78</f>
        <v>0</v>
      </c>
      <c r="J314" s="13">
        <f t="shared" si="52"/>
        <v>0</v>
      </c>
      <c r="K314" s="12">
        <f t="shared" si="53"/>
        <v>0</v>
      </c>
      <c r="L314" s="13">
        <f t="shared" si="53"/>
        <v>0</v>
      </c>
      <c r="M314" s="8" t="s">
        <v>52</v>
      </c>
      <c r="N314" s="5" t="s">
        <v>258</v>
      </c>
      <c r="O314" s="5" t="s">
        <v>731</v>
      </c>
      <c r="P314" s="5" t="s">
        <v>61</v>
      </c>
      <c r="Q314" s="5" t="s">
        <v>61</v>
      </c>
      <c r="R314" s="5" t="s">
        <v>60</v>
      </c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5" t="s">
        <v>52</v>
      </c>
      <c r="AK314" s="5" t="s">
        <v>792</v>
      </c>
      <c r="AL314" s="5" t="s">
        <v>52</v>
      </c>
      <c r="AM314" s="5" t="s">
        <v>52</v>
      </c>
    </row>
    <row r="315" spans="1:39" ht="30" customHeight="1">
      <c r="A315" s="8" t="s">
        <v>793</v>
      </c>
      <c r="B315" s="8" t="s">
        <v>794</v>
      </c>
      <c r="C315" s="8" t="s">
        <v>166</v>
      </c>
      <c r="D315" s="9">
        <v>1</v>
      </c>
      <c r="E315" s="12">
        <f>단가대비표!O81</f>
        <v>0</v>
      </c>
      <c r="F315" s="13">
        <f t="shared" si="50"/>
        <v>0</v>
      </c>
      <c r="G315" s="12">
        <f>단가대비표!P81</f>
        <v>0</v>
      </c>
      <c r="H315" s="13">
        <f t="shared" si="51"/>
        <v>0</v>
      </c>
      <c r="I315" s="12">
        <f>단가대비표!V81</f>
        <v>0</v>
      </c>
      <c r="J315" s="13">
        <f t="shared" si="52"/>
        <v>0</v>
      </c>
      <c r="K315" s="12">
        <f t="shared" si="53"/>
        <v>0</v>
      </c>
      <c r="L315" s="13">
        <f t="shared" si="53"/>
        <v>0</v>
      </c>
      <c r="M315" s="8" t="s">
        <v>52</v>
      </c>
      <c r="N315" s="5" t="s">
        <v>258</v>
      </c>
      <c r="O315" s="5" t="s">
        <v>795</v>
      </c>
      <c r="P315" s="5" t="s">
        <v>61</v>
      </c>
      <c r="Q315" s="5" t="s">
        <v>61</v>
      </c>
      <c r="R315" s="5" t="s">
        <v>60</v>
      </c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5" t="s">
        <v>52</v>
      </c>
      <c r="AK315" s="5" t="s">
        <v>796</v>
      </c>
      <c r="AL315" s="5" t="s">
        <v>52</v>
      </c>
      <c r="AM315" s="5" t="s">
        <v>52</v>
      </c>
    </row>
    <row r="316" spans="1:39" ht="30" customHeight="1">
      <c r="A316" s="8" t="s">
        <v>793</v>
      </c>
      <c r="B316" s="8" t="s">
        <v>797</v>
      </c>
      <c r="C316" s="8" t="s">
        <v>166</v>
      </c>
      <c r="D316" s="9">
        <v>1</v>
      </c>
      <c r="E316" s="12">
        <f>단가대비표!O79</f>
        <v>0</v>
      </c>
      <c r="F316" s="13">
        <f t="shared" si="50"/>
        <v>0</v>
      </c>
      <c r="G316" s="12">
        <f>단가대비표!P79</f>
        <v>0</v>
      </c>
      <c r="H316" s="13">
        <f t="shared" si="51"/>
        <v>0</v>
      </c>
      <c r="I316" s="12">
        <f>단가대비표!V79</f>
        <v>0</v>
      </c>
      <c r="J316" s="13">
        <f t="shared" si="52"/>
        <v>0</v>
      </c>
      <c r="K316" s="12">
        <f t="shared" si="53"/>
        <v>0</v>
      </c>
      <c r="L316" s="13">
        <f t="shared" si="53"/>
        <v>0</v>
      </c>
      <c r="M316" s="8" t="s">
        <v>52</v>
      </c>
      <c r="N316" s="5" t="s">
        <v>258</v>
      </c>
      <c r="O316" s="5" t="s">
        <v>798</v>
      </c>
      <c r="P316" s="5" t="s">
        <v>61</v>
      </c>
      <c r="Q316" s="5" t="s">
        <v>61</v>
      </c>
      <c r="R316" s="5" t="s">
        <v>60</v>
      </c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5" t="s">
        <v>52</v>
      </c>
      <c r="AK316" s="5" t="s">
        <v>799</v>
      </c>
      <c r="AL316" s="5" t="s">
        <v>52</v>
      </c>
      <c r="AM316" s="5" t="s">
        <v>52</v>
      </c>
    </row>
    <row r="317" spans="1:39" ht="30" customHeight="1">
      <c r="A317" s="8" t="s">
        <v>733</v>
      </c>
      <c r="B317" s="8" t="s">
        <v>743</v>
      </c>
      <c r="C317" s="8" t="s">
        <v>166</v>
      </c>
      <c r="D317" s="9">
        <v>1</v>
      </c>
      <c r="E317" s="12">
        <f>일위대가목록!E57</f>
        <v>0</v>
      </c>
      <c r="F317" s="13">
        <f t="shared" si="50"/>
        <v>0</v>
      </c>
      <c r="G317" s="12">
        <f>일위대가목록!F57</f>
        <v>0</v>
      </c>
      <c r="H317" s="13">
        <f t="shared" si="51"/>
        <v>0</v>
      </c>
      <c r="I317" s="12">
        <f>일위대가목록!G57</f>
        <v>0</v>
      </c>
      <c r="J317" s="13">
        <f t="shared" si="52"/>
        <v>0</v>
      </c>
      <c r="K317" s="12">
        <f t="shared" si="53"/>
        <v>0</v>
      </c>
      <c r="L317" s="13">
        <f t="shared" si="53"/>
        <v>0</v>
      </c>
      <c r="M317" s="8" t="s">
        <v>52</v>
      </c>
      <c r="N317" s="5" t="s">
        <v>258</v>
      </c>
      <c r="O317" s="5" t="s">
        <v>744</v>
      </c>
      <c r="P317" s="5" t="s">
        <v>60</v>
      </c>
      <c r="Q317" s="5" t="s">
        <v>61</v>
      </c>
      <c r="R317" s="5" t="s">
        <v>61</v>
      </c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5" t="s">
        <v>52</v>
      </c>
      <c r="AK317" s="5" t="s">
        <v>800</v>
      </c>
      <c r="AL317" s="5" t="s">
        <v>52</v>
      </c>
      <c r="AM317" s="5" t="s">
        <v>52</v>
      </c>
    </row>
    <row r="318" spans="1:39" ht="30" customHeight="1">
      <c r="A318" s="8" t="s">
        <v>733</v>
      </c>
      <c r="B318" s="8" t="s">
        <v>801</v>
      </c>
      <c r="C318" s="8" t="s">
        <v>166</v>
      </c>
      <c r="D318" s="9">
        <v>10</v>
      </c>
      <c r="E318" s="12">
        <f>일위대가목록!E69</f>
        <v>0</v>
      </c>
      <c r="F318" s="13">
        <f t="shared" si="50"/>
        <v>0</v>
      </c>
      <c r="G318" s="12">
        <f>일위대가목록!F69</f>
        <v>0</v>
      </c>
      <c r="H318" s="13">
        <f t="shared" si="51"/>
        <v>0</v>
      </c>
      <c r="I318" s="12">
        <f>일위대가목록!G69</f>
        <v>0</v>
      </c>
      <c r="J318" s="13">
        <f t="shared" si="52"/>
        <v>0</v>
      </c>
      <c r="K318" s="12">
        <f t="shared" si="53"/>
        <v>0</v>
      </c>
      <c r="L318" s="13">
        <f t="shared" si="53"/>
        <v>0</v>
      </c>
      <c r="M318" s="8" t="s">
        <v>52</v>
      </c>
      <c r="N318" s="5" t="s">
        <v>258</v>
      </c>
      <c r="O318" s="5" t="s">
        <v>802</v>
      </c>
      <c r="P318" s="5" t="s">
        <v>60</v>
      </c>
      <c r="Q318" s="5" t="s">
        <v>61</v>
      </c>
      <c r="R318" s="5" t="s">
        <v>61</v>
      </c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5" t="s">
        <v>52</v>
      </c>
      <c r="AK318" s="5" t="s">
        <v>803</v>
      </c>
      <c r="AL318" s="5" t="s">
        <v>52</v>
      </c>
      <c r="AM318" s="5" t="s">
        <v>52</v>
      </c>
    </row>
    <row r="319" spans="1:39" ht="30" customHeight="1">
      <c r="A319" s="8" t="s">
        <v>782</v>
      </c>
      <c r="B319" s="8" t="s">
        <v>783</v>
      </c>
      <c r="C319" s="8" t="s">
        <v>71</v>
      </c>
      <c r="D319" s="9">
        <v>20</v>
      </c>
      <c r="E319" s="12">
        <f>일위대가목록!E68</f>
        <v>0</v>
      </c>
      <c r="F319" s="13">
        <f t="shared" si="50"/>
        <v>0</v>
      </c>
      <c r="G319" s="12">
        <f>일위대가목록!F68</f>
        <v>0</v>
      </c>
      <c r="H319" s="13">
        <f t="shared" si="51"/>
        <v>0</v>
      </c>
      <c r="I319" s="12">
        <f>일위대가목록!G68</f>
        <v>0</v>
      </c>
      <c r="J319" s="13">
        <f t="shared" si="52"/>
        <v>0</v>
      </c>
      <c r="K319" s="12">
        <f t="shared" si="53"/>
        <v>0</v>
      </c>
      <c r="L319" s="13">
        <f t="shared" si="53"/>
        <v>0</v>
      </c>
      <c r="M319" s="8" t="s">
        <v>52</v>
      </c>
      <c r="N319" s="5" t="s">
        <v>258</v>
      </c>
      <c r="O319" s="5" t="s">
        <v>784</v>
      </c>
      <c r="P319" s="5" t="s">
        <v>60</v>
      </c>
      <c r="Q319" s="5" t="s">
        <v>61</v>
      </c>
      <c r="R319" s="5" t="s">
        <v>61</v>
      </c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5" t="s">
        <v>52</v>
      </c>
      <c r="AK319" s="5" t="s">
        <v>804</v>
      </c>
      <c r="AL319" s="5" t="s">
        <v>52</v>
      </c>
      <c r="AM319" s="5" t="s">
        <v>52</v>
      </c>
    </row>
    <row r="320" spans="1:39" ht="30" customHeight="1">
      <c r="A320" s="8" t="s">
        <v>319</v>
      </c>
      <c r="B320" s="8" t="s">
        <v>52</v>
      </c>
      <c r="C320" s="8" t="s">
        <v>52</v>
      </c>
      <c r="D320" s="9"/>
      <c r="E320" s="12"/>
      <c r="F320" s="13">
        <f>TRUNC(SUMIF(N312:N319, N311, F312:F319),0)</f>
        <v>0</v>
      </c>
      <c r="G320" s="12"/>
      <c r="H320" s="13">
        <f>TRUNC(SUMIF(N312:N319, N311, H312:H319),0)</f>
        <v>0</v>
      </c>
      <c r="I320" s="12"/>
      <c r="J320" s="13">
        <f>TRUNC(SUMIF(N312:N319, N311, J312:J319),0)</f>
        <v>0</v>
      </c>
      <c r="K320" s="12"/>
      <c r="L320" s="13">
        <f>F320+H320+J320</f>
        <v>0</v>
      </c>
      <c r="M320" s="8" t="s">
        <v>52</v>
      </c>
      <c r="N320" s="5" t="s">
        <v>119</v>
      </c>
      <c r="O320" s="5" t="s">
        <v>119</v>
      </c>
      <c r="P320" s="5" t="s">
        <v>52</v>
      </c>
      <c r="Q320" s="5" t="s">
        <v>52</v>
      </c>
      <c r="R320" s="5" t="s">
        <v>52</v>
      </c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5" t="s">
        <v>52</v>
      </c>
      <c r="AK320" s="5" t="s">
        <v>52</v>
      </c>
      <c r="AL320" s="5" t="s">
        <v>52</v>
      </c>
      <c r="AM320" s="5" t="s">
        <v>52</v>
      </c>
    </row>
    <row r="321" spans="1:39" ht="30" customHeight="1">
      <c r="A321" s="9"/>
      <c r="B321" s="9"/>
      <c r="C321" s="9"/>
      <c r="D321" s="9"/>
      <c r="E321" s="12"/>
      <c r="F321" s="13"/>
      <c r="G321" s="12"/>
      <c r="H321" s="13"/>
      <c r="I321" s="12"/>
      <c r="J321" s="13"/>
      <c r="K321" s="12"/>
      <c r="L321" s="13"/>
      <c r="M321" s="9"/>
    </row>
    <row r="322" spans="1:39" ht="30" customHeight="1">
      <c r="A322" s="34" t="s">
        <v>805</v>
      </c>
      <c r="B322" s="34"/>
      <c r="C322" s="34"/>
      <c r="D322" s="34"/>
      <c r="E322" s="35"/>
      <c r="F322" s="36"/>
      <c r="G322" s="35"/>
      <c r="H322" s="36"/>
      <c r="I322" s="35"/>
      <c r="J322" s="36"/>
      <c r="K322" s="35"/>
      <c r="L322" s="36"/>
      <c r="M322" s="34"/>
      <c r="N322" s="2" t="s">
        <v>262</v>
      </c>
    </row>
    <row r="323" spans="1:39" ht="30" customHeight="1">
      <c r="A323" s="8" t="s">
        <v>721</v>
      </c>
      <c r="B323" s="8" t="s">
        <v>788</v>
      </c>
      <c r="C323" s="8" t="s">
        <v>253</v>
      </c>
      <c r="D323" s="9">
        <v>1</v>
      </c>
      <c r="E323" s="12">
        <f>단가대비표!O36</f>
        <v>0</v>
      </c>
      <c r="F323" s="13">
        <f t="shared" ref="F323:F331" si="54">TRUNC(E323*D323,1)</f>
        <v>0</v>
      </c>
      <c r="G323" s="12">
        <f>단가대비표!P36</f>
        <v>0</v>
      </c>
      <c r="H323" s="13">
        <f t="shared" ref="H323:H331" si="55">TRUNC(G323*D323,1)</f>
        <v>0</v>
      </c>
      <c r="I323" s="12">
        <f>단가대비표!V36</f>
        <v>0</v>
      </c>
      <c r="J323" s="13">
        <f t="shared" ref="J323:J331" si="56">TRUNC(I323*D323,1)</f>
        <v>0</v>
      </c>
      <c r="K323" s="12">
        <f t="shared" ref="K323:K331" si="57">TRUNC(E323+G323+I323,1)</f>
        <v>0</v>
      </c>
      <c r="L323" s="13">
        <f t="shared" ref="L323:L331" si="58">TRUNC(F323+H323+J323,1)</f>
        <v>0</v>
      </c>
      <c r="M323" s="8" t="s">
        <v>52</v>
      </c>
      <c r="N323" s="5" t="s">
        <v>262</v>
      </c>
      <c r="O323" s="5" t="s">
        <v>789</v>
      </c>
      <c r="P323" s="5" t="s">
        <v>61</v>
      </c>
      <c r="Q323" s="5" t="s">
        <v>61</v>
      </c>
      <c r="R323" s="5" t="s">
        <v>60</v>
      </c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5" t="s">
        <v>52</v>
      </c>
      <c r="AK323" s="5" t="s">
        <v>807</v>
      </c>
      <c r="AL323" s="5" t="s">
        <v>52</v>
      </c>
      <c r="AM323" s="5" t="s">
        <v>52</v>
      </c>
    </row>
    <row r="324" spans="1:39" ht="30" customHeight="1">
      <c r="A324" s="8" t="s">
        <v>725</v>
      </c>
      <c r="B324" s="8" t="s">
        <v>726</v>
      </c>
      <c r="C324" s="8" t="s">
        <v>166</v>
      </c>
      <c r="D324" s="9">
        <v>1</v>
      </c>
      <c r="E324" s="12">
        <f>단가대비표!O80</f>
        <v>0</v>
      </c>
      <c r="F324" s="13">
        <f t="shared" si="54"/>
        <v>0</v>
      </c>
      <c r="G324" s="12">
        <f>단가대비표!P80</f>
        <v>0</v>
      </c>
      <c r="H324" s="13">
        <f t="shared" si="55"/>
        <v>0</v>
      </c>
      <c r="I324" s="12">
        <f>단가대비표!V80</f>
        <v>0</v>
      </c>
      <c r="J324" s="13">
        <f t="shared" si="56"/>
        <v>0</v>
      </c>
      <c r="K324" s="12">
        <f t="shared" si="57"/>
        <v>0</v>
      </c>
      <c r="L324" s="13">
        <f t="shared" si="58"/>
        <v>0</v>
      </c>
      <c r="M324" s="8" t="s">
        <v>52</v>
      </c>
      <c r="N324" s="5" t="s">
        <v>262</v>
      </c>
      <c r="O324" s="5" t="s">
        <v>727</v>
      </c>
      <c r="P324" s="5" t="s">
        <v>61</v>
      </c>
      <c r="Q324" s="5" t="s">
        <v>61</v>
      </c>
      <c r="R324" s="5" t="s">
        <v>60</v>
      </c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5" t="s">
        <v>52</v>
      </c>
      <c r="AK324" s="5" t="s">
        <v>808</v>
      </c>
      <c r="AL324" s="5" t="s">
        <v>52</v>
      </c>
      <c r="AM324" s="5" t="s">
        <v>52</v>
      </c>
    </row>
    <row r="325" spans="1:39" ht="30" customHeight="1">
      <c r="A325" s="8" t="s">
        <v>729</v>
      </c>
      <c r="B325" s="8" t="s">
        <v>730</v>
      </c>
      <c r="C325" s="8" t="s">
        <v>166</v>
      </c>
      <c r="D325" s="9">
        <v>1</v>
      </c>
      <c r="E325" s="12">
        <f>단가대비표!O78</f>
        <v>0</v>
      </c>
      <c r="F325" s="13">
        <f t="shared" si="54"/>
        <v>0</v>
      </c>
      <c r="G325" s="12">
        <f>단가대비표!P78</f>
        <v>0</v>
      </c>
      <c r="H325" s="13">
        <f t="shared" si="55"/>
        <v>0</v>
      </c>
      <c r="I325" s="12">
        <f>단가대비표!V78</f>
        <v>0</v>
      </c>
      <c r="J325" s="13">
        <f t="shared" si="56"/>
        <v>0</v>
      </c>
      <c r="K325" s="12">
        <f t="shared" si="57"/>
        <v>0</v>
      </c>
      <c r="L325" s="13">
        <f t="shared" si="58"/>
        <v>0</v>
      </c>
      <c r="M325" s="8" t="s">
        <v>52</v>
      </c>
      <c r="N325" s="5" t="s">
        <v>262</v>
      </c>
      <c r="O325" s="5" t="s">
        <v>731</v>
      </c>
      <c r="P325" s="5" t="s">
        <v>61</v>
      </c>
      <c r="Q325" s="5" t="s">
        <v>61</v>
      </c>
      <c r="R325" s="5" t="s">
        <v>60</v>
      </c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5" t="s">
        <v>52</v>
      </c>
      <c r="AK325" s="5" t="s">
        <v>809</v>
      </c>
      <c r="AL325" s="5" t="s">
        <v>52</v>
      </c>
      <c r="AM325" s="5" t="s">
        <v>52</v>
      </c>
    </row>
    <row r="326" spans="1:39" ht="30" customHeight="1">
      <c r="A326" s="8" t="s">
        <v>793</v>
      </c>
      <c r="B326" s="8" t="s">
        <v>794</v>
      </c>
      <c r="C326" s="8" t="s">
        <v>166</v>
      </c>
      <c r="D326" s="9">
        <v>1</v>
      </c>
      <c r="E326" s="12">
        <f>단가대비표!O81</f>
        <v>0</v>
      </c>
      <c r="F326" s="13">
        <f t="shared" si="54"/>
        <v>0</v>
      </c>
      <c r="G326" s="12">
        <f>단가대비표!P81</f>
        <v>0</v>
      </c>
      <c r="H326" s="13">
        <f t="shared" si="55"/>
        <v>0</v>
      </c>
      <c r="I326" s="12">
        <f>단가대비표!V81</f>
        <v>0</v>
      </c>
      <c r="J326" s="13">
        <f t="shared" si="56"/>
        <v>0</v>
      </c>
      <c r="K326" s="12">
        <f t="shared" si="57"/>
        <v>0</v>
      </c>
      <c r="L326" s="13">
        <f t="shared" si="58"/>
        <v>0</v>
      </c>
      <c r="M326" s="8" t="s">
        <v>52</v>
      </c>
      <c r="N326" s="5" t="s">
        <v>262</v>
      </c>
      <c r="O326" s="5" t="s">
        <v>795</v>
      </c>
      <c r="P326" s="5" t="s">
        <v>61</v>
      </c>
      <c r="Q326" s="5" t="s">
        <v>61</v>
      </c>
      <c r="R326" s="5" t="s">
        <v>60</v>
      </c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5" t="s">
        <v>52</v>
      </c>
      <c r="AK326" s="5" t="s">
        <v>810</v>
      </c>
      <c r="AL326" s="5" t="s">
        <v>52</v>
      </c>
      <c r="AM326" s="5" t="s">
        <v>52</v>
      </c>
    </row>
    <row r="327" spans="1:39" ht="30" customHeight="1">
      <c r="A327" s="8" t="s">
        <v>793</v>
      </c>
      <c r="B327" s="8" t="s">
        <v>797</v>
      </c>
      <c r="C327" s="8" t="s">
        <v>166</v>
      </c>
      <c r="D327" s="9">
        <v>1</v>
      </c>
      <c r="E327" s="12">
        <f>단가대비표!O79</f>
        <v>0</v>
      </c>
      <c r="F327" s="13">
        <f t="shared" si="54"/>
        <v>0</v>
      </c>
      <c r="G327" s="12">
        <f>단가대비표!P79</f>
        <v>0</v>
      </c>
      <c r="H327" s="13">
        <f t="shared" si="55"/>
        <v>0</v>
      </c>
      <c r="I327" s="12">
        <f>단가대비표!V79</f>
        <v>0</v>
      </c>
      <c r="J327" s="13">
        <f t="shared" si="56"/>
        <v>0</v>
      </c>
      <c r="K327" s="12">
        <f t="shared" si="57"/>
        <v>0</v>
      </c>
      <c r="L327" s="13">
        <f t="shared" si="58"/>
        <v>0</v>
      </c>
      <c r="M327" s="8" t="s">
        <v>52</v>
      </c>
      <c r="N327" s="5" t="s">
        <v>262</v>
      </c>
      <c r="O327" s="5" t="s">
        <v>798</v>
      </c>
      <c r="P327" s="5" t="s">
        <v>61</v>
      </c>
      <c r="Q327" s="5" t="s">
        <v>61</v>
      </c>
      <c r="R327" s="5" t="s">
        <v>60</v>
      </c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5" t="s">
        <v>52</v>
      </c>
      <c r="AK327" s="5" t="s">
        <v>811</v>
      </c>
      <c r="AL327" s="5" t="s">
        <v>52</v>
      </c>
      <c r="AM327" s="5" t="s">
        <v>52</v>
      </c>
    </row>
    <row r="328" spans="1:39" ht="30" customHeight="1">
      <c r="A328" s="8" t="s">
        <v>733</v>
      </c>
      <c r="B328" s="8" t="s">
        <v>740</v>
      </c>
      <c r="C328" s="8" t="s">
        <v>166</v>
      </c>
      <c r="D328" s="9">
        <v>1</v>
      </c>
      <c r="E328" s="12">
        <f>일위대가목록!E56</f>
        <v>0</v>
      </c>
      <c r="F328" s="13">
        <f t="shared" si="54"/>
        <v>0</v>
      </c>
      <c r="G328" s="12">
        <f>일위대가목록!F56</f>
        <v>0</v>
      </c>
      <c r="H328" s="13">
        <f t="shared" si="55"/>
        <v>0</v>
      </c>
      <c r="I328" s="12">
        <f>일위대가목록!G56</f>
        <v>0</v>
      </c>
      <c r="J328" s="13">
        <f t="shared" si="56"/>
        <v>0</v>
      </c>
      <c r="K328" s="12">
        <f t="shared" si="57"/>
        <v>0</v>
      </c>
      <c r="L328" s="13">
        <f t="shared" si="58"/>
        <v>0</v>
      </c>
      <c r="M328" s="8" t="s">
        <v>52</v>
      </c>
      <c r="N328" s="5" t="s">
        <v>262</v>
      </c>
      <c r="O328" s="5" t="s">
        <v>741</v>
      </c>
      <c r="P328" s="5" t="s">
        <v>60</v>
      </c>
      <c r="Q328" s="5" t="s">
        <v>61</v>
      </c>
      <c r="R328" s="5" t="s">
        <v>61</v>
      </c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5" t="s">
        <v>52</v>
      </c>
      <c r="AK328" s="5" t="s">
        <v>812</v>
      </c>
      <c r="AL328" s="5" t="s">
        <v>52</v>
      </c>
      <c r="AM328" s="5" t="s">
        <v>52</v>
      </c>
    </row>
    <row r="329" spans="1:39" ht="30" customHeight="1">
      <c r="A329" s="8" t="s">
        <v>733</v>
      </c>
      <c r="B329" s="8" t="s">
        <v>743</v>
      </c>
      <c r="C329" s="8" t="s">
        <v>166</v>
      </c>
      <c r="D329" s="9">
        <v>2</v>
      </c>
      <c r="E329" s="12">
        <f>일위대가목록!E57</f>
        <v>0</v>
      </c>
      <c r="F329" s="13">
        <f t="shared" si="54"/>
        <v>0</v>
      </c>
      <c r="G329" s="12">
        <f>일위대가목록!F57</f>
        <v>0</v>
      </c>
      <c r="H329" s="13">
        <f t="shared" si="55"/>
        <v>0</v>
      </c>
      <c r="I329" s="12">
        <f>일위대가목록!G57</f>
        <v>0</v>
      </c>
      <c r="J329" s="13">
        <f t="shared" si="56"/>
        <v>0</v>
      </c>
      <c r="K329" s="12">
        <f t="shared" si="57"/>
        <v>0</v>
      </c>
      <c r="L329" s="13">
        <f t="shared" si="58"/>
        <v>0</v>
      </c>
      <c r="M329" s="8" t="s">
        <v>52</v>
      </c>
      <c r="N329" s="5" t="s">
        <v>262</v>
      </c>
      <c r="O329" s="5" t="s">
        <v>744</v>
      </c>
      <c r="P329" s="5" t="s">
        <v>60</v>
      </c>
      <c r="Q329" s="5" t="s">
        <v>61</v>
      </c>
      <c r="R329" s="5" t="s">
        <v>61</v>
      </c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5" t="s">
        <v>52</v>
      </c>
      <c r="AK329" s="5" t="s">
        <v>813</v>
      </c>
      <c r="AL329" s="5" t="s">
        <v>52</v>
      </c>
      <c r="AM329" s="5" t="s">
        <v>52</v>
      </c>
    </row>
    <row r="330" spans="1:39" ht="30" customHeight="1">
      <c r="A330" s="8" t="s">
        <v>733</v>
      </c>
      <c r="B330" s="8" t="s">
        <v>801</v>
      </c>
      <c r="C330" s="8" t="s">
        <v>166</v>
      </c>
      <c r="D330" s="9">
        <v>14</v>
      </c>
      <c r="E330" s="12">
        <f>일위대가목록!E69</f>
        <v>0</v>
      </c>
      <c r="F330" s="13">
        <f t="shared" si="54"/>
        <v>0</v>
      </c>
      <c r="G330" s="12">
        <f>일위대가목록!F69</f>
        <v>0</v>
      </c>
      <c r="H330" s="13">
        <f t="shared" si="55"/>
        <v>0</v>
      </c>
      <c r="I330" s="12">
        <f>일위대가목록!G69</f>
        <v>0</v>
      </c>
      <c r="J330" s="13">
        <f t="shared" si="56"/>
        <v>0</v>
      </c>
      <c r="K330" s="12">
        <f t="shared" si="57"/>
        <v>0</v>
      </c>
      <c r="L330" s="13">
        <f t="shared" si="58"/>
        <v>0</v>
      </c>
      <c r="M330" s="8" t="s">
        <v>52</v>
      </c>
      <c r="N330" s="5" t="s">
        <v>262</v>
      </c>
      <c r="O330" s="5" t="s">
        <v>802</v>
      </c>
      <c r="P330" s="5" t="s">
        <v>60</v>
      </c>
      <c r="Q330" s="5" t="s">
        <v>61</v>
      </c>
      <c r="R330" s="5" t="s">
        <v>61</v>
      </c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5" t="s">
        <v>52</v>
      </c>
      <c r="AK330" s="5" t="s">
        <v>814</v>
      </c>
      <c r="AL330" s="5" t="s">
        <v>52</v>
      </c>
      <c r="AM330" s="5" t="s">
        <v>52</v>
      </c>
    </row>
    <row r="331" spans="1:39" ht="30" customHeight="1">
      <c r="A331" s="8" t="s">
        <v>782</v>
      </c>
      <c r="B331" s="8" t="s">
        <v>783</v>
      </c>
      <c r="C331" s="8" t="s">
        <v>71</v>
      </c>
      <c r="D331" s="9">
        <v>30</v>
      </c>
      <c r="E331" s="12">
        <f>일위대가목록!E68</f>
        <v>0</v>
      </c>
      <c r="F331" s="13">
        <f t="shared" si="54"/>
        <v>0</v>
      </c>
      <c r="G331" s="12">
        <f>일위대가목록!F68</f>
        <v>0</v>
      </c>
      <c r="H331" s="13">
        <f t="shared" si="55"/>
        <v>0</v>
      </c>
      <c r="I331" s="12">
        <f>일위대가목록!G68</f>
        <v>0</v>
      </c>
      <c r="J331" s="13">
        <f t="shared" si="56"/>
        <v>0</v>
      </c>
      <c r="K331" s="12">
        <f t="shared" si="57"/>
        <v>0</v>
      </c>
      <c r="L331" s="13">
        <f t="shared" si="58"/>
        <v>0</v>
      </c>
      <c r="M331" s="8" t="s">
        <v>52</v>
      </c>
      <c r="N331" s="5" t="s">
        <v>262</v>
      </c>
      <c r="O331" s="5" t="s">
        <v>784</v>
      </c>
      <c r="P331" s="5" t="s">
        <v>60</v>
      </c>
      <c r="Q331" s="5" t="s">
        <v>61</v>
      </c>
      <c r="R331" s="5" t="s">
        <v>61</v>
      </c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5" t="s">
        <v>52</v>
      </c>
      <c r="AK331" s="5" t="s">
        <v>815</v>
      </c>
      <c r="AL331" s="5" t="s">
        <v>52</v>
      </c>
      <c r="AM331" s="5" t="s">
        <v>52</v>
      </c>
    </row>
    <row r="332" spans="1:39" ht="30" customHeight="1">
      <c r="A332" s="8" t="s">
        <v>319</v>
      </c>
      <c r="B332" s="8" t="s">
        <v>52</v>
      </c>
      <c r="C332" s="8" t="s">
        <v>52</v>
      </c>
      <c r="D332" s="9"/>
      <c r="E332" s="12"/>
      <c r="F332" s="13">
        <f>TRUNC(SUMIF(N323:N331, N322, F323:F331),0)</f>
        <v>0</v>
      </c>
      <c r="G332" s="12"/>
      <c r="H332" s="13">
        <f>TRUNC(SUMIF(N323:N331, N322, H323:H331),0)</f>
        <v>0</v>
      </c>
      <c r="I332" s="12"/>
      <c r="J332" s="13">
        <f>TRUNC(SUMIF(N323:N331, N322, J323:J331),0)</f>
        <v>0</v>
      </c>
      <c r="K332" s="12"/>
      <c r="L332" s="13">
        <f>F332+H332+J332</f>
        <v>0</v>
      </c>
      <c r="M332" s="8" t="s">
        <v>52</v>
      </c>
      <c r="N332" s="5" t="s">
        <v>119</v>
      </c>
      <c r="O332" s="5" t="s">
        <v>119</v>
      </c>
      <c r="P332" s="5" t="s">
        <v>52</v>
      </c>
      <c r="Q332" s="5" t="s">
        <v>52</v>
      </c>
      <c r="R332" s="5" t="s">
        <v>52</v>
      </c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5" t="s">
        <v>52</v>
      </c>
      <c r="AK332" s="5" t="s">
        <v>52</v>
      </c>
      <c r="AL332" s="5" t="s">
        <v>52</v>
      </c>
      <c r="AM332" s="5" t="s">
        <v>52</v>
      </c>
    </row>
    <row r="333" spans="1:39" ht="30" customHeight="1">
      <c r="A333" s="9"/>
      <c r="B333" s="9"/>
      <c r="C333" s="9"/>
      <c r="D333" s="9"/>
      <c r="E333" s="12"/>
      <c r="F333" s="13"/>
      <c r="G333" s="12"/>
      <c r="H333" s="13"/>
      <c r="I333" s="12"/>
      <c r="J333" s="13"/>
      <c r="K333" s="12"/>
      <c r="L333" s="13"/>
      <c r="M333" s="9"/>
    </row>
    <row r="334" spans="1:39" ht="30" customHeight="1">
      <c r="A334" s="34" t="s">
        <v>816</v>
      </c>
      <c r="B334" s="34"/>
      <c r="C334" s="34"/>
      <c r="D334" s="34"/>
      <c r="E334" s="35"/>
      <c r="F334" s="36"/>
      <c r="G334" s="35"/>
      <c r="H334" s="36"/>
      <c r="I334" s="35"/>
      <c r="J334" s="36"/>
      <c r="K334" s="35"/>
      <c r="L334" s="36"/>
      <c r="M334" s="34"/>
      <c r="N334" s="2" t="s">
        <v>439</v>
      </c>
    </row>
    <row r="335" spans="1:39" ht="30" customHeight="1">
      <c r="A335" s="8" t="s">
        <v>819</v>
      </c>
      <c r="B335" s="8" t="s">
        <v>820</v>
      </c>
      <c r="C335" s="8" t="s">
        <v>86</v>
      </c>
      <c r="D335" s="9">
        <v>1</v>
      </c>
      <c r="E335" s="12">
        <f>단가대비표!O60</f>
        <v>0</v>
      </c>
      <c r="F335" s="13">
        <f>TRUNC(E335*D335,1)</f>
        <v>0</v>
      </c>
      <c r="G335" s="12">
        <f>단가대비표!P60</f>
        <v>0</v>
      </c>
      <c r="H335" s="13">
        <f>TRUNC(G335*D335,1)</f>
        <v>0</v>
      </c>
      <c r="I335" s="12">
        <f>단가대비표!V60</f>
        <v>0</v>
      </c>
      <c r="J335" s="13">
        <f>TRUNC(I335*D335,1)</f>
        <v>0</v>
      </c>
      <c r="K335" s="12">
        <f t="shared" ref="K335:L337" si="59">TRUNC(E335+G335+I335,1)</f>
        <v>0</v>
      </c>
      <c r="L335" s="13">
        <f t="shared" si="59"/>
        <v>0</v>
      </c>
      <c r="M335" s="8" t="s">
        <v>52</v>
      </c>
      <c r="N335" s="5" t="s">
        <v>439</v>
      </c>
      <c r="O335" s="5" t="s">
        <v>821</v>
      </c>
      <c r="P335" s="5" t="s">
        <v>61</v>
      </c>
      <c r="Q335" s="5" t="s">
        <v>61</v>
      </c>
      <c r="R335" s="5" t="s">
        <v>60</v>
      </c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5" t="s">
        <v>52</v>
      </c>
      <c r="AK335" s="5" t="s">
        <v>822</v>
      </c>
      <c r="AL335" s="5" t="s">
        <v>52</v>
      </c>
      <c r="AM335" s="5" t="s">
        <v>52</v>
      </c>
    </row>
    <row r="336" spans="1:39" ht="30" customHeight="1">
      <c r="A336" s="8" t="s">
        <v>395</v>
      </c>
      <c r="B336" s="8" t="s">
        <v>315</v>
      </c>
      <c r="C336" s="8" t="s">
        <v>316</v>
      </c>
      <c r="D336" s="9"/>
      <c r="E336" s="12">
        <f>단가대비표!O83</f>
        <v>0</v>
      </c>
      <c r="F336" s="13">
        <f>TRUNC(E336*D336,1)</f>
        <v>0</v>
      </c>
      <c r="G336" s="12">
        <f>단가대비표!P83</f>
        <v>0</v>
      </c>
      <c r="H336" s="13">
        <f>TRUNC(G336*D336,1)</f>
        <v>0</v>
      </c>
      <c r="I336" s="12">
        <f>단가대비표!V83</f>
        <v>0</v>
      </c>
      <c r="J336" s="13">
        <f>TRUNC(I336*D336,1)</f>
        <v>0</v>
      </c>
      <c r="K336" s="12">
        <f t="shared" si="59"/>
        <v>0</v>
      </c>
      <c r="L336" s="13">
        <f t="shared" si="59"/>
        <v>0</v>
      </c>
      <c r="M336" s="8" t="s">
        <v>52</v>
      </c>
      <c r="N336" s="5" t="s">
        <v>439</v>
      </c>
      <c r="O336" s="5" t="s">
        <v>396</v>
      </c>
      <c r="P336" s="5" t="s">
        <v>61</v>
      </c>
      <c r="Q336" s="5" t="s">
        <v>61</v>
      </c>
      <c r="R336" s="5" t="s">
        <v>60</v>
      </c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5" t="s">
        <v>52</v>
      </c>
      <c r="AK336" s="5" t="s">
        <v>823</v>
      </c>
      <c r="AL336" s="5" t="s">
        <v>52</v>
      </c>
      <c r="AM336" s="5" t="s">
        <v>52</v>
      </c>
    </row>
    <row r="337" spans="1:39" ht="30" customHeight="1">
      <c r="A337" s="8" t="s">
        <v>337</v>
      </c>
      <c r="B337" s="8" t="s">
        <v>315</v>
      </c>
      <c r="C337" s="8" t="s">
        <v>316</v>
      </c>
      <c r="D337" s="9"/>
      <c r="E337" s="12">
        <f>단가대비표!O89</f>
        <v>0</v>
      </c>
      <c r="F337" s="13">
        <f>TRUNC(E337*D337,1)</f>
        <v>0</v>
      </c>
      <c r="G337" s="12">
        <f>단가대비표!P89</f>
        <v>0</v>
      </c>
      <c r="H337" s="13">
        <f>TRUNC(G337*D337,1)</f>
        <v>0</v>
      </c>
      <c r="I337" s="12">
        <f>단가대비표!V89</f>
        <v>0</v>
      </c>
      <c r="J337" s="13">
        <f>TRUNC(I337*D337,1)</f>
        <v>0</v>
      </c>
      <c r="K337" s="12">
        <f t="shared" si="59"/>
        <v>0</v>
      </c>
      <c r="L337" s="13">
        <f t="shared" si="59"/>
        <v>0</v>
      </c>
      <c r="M337" s="8" t="s">
        <v>52</v>
      </c>
      <c r="N337" s="5" t="s">
        <v>439</v>
      </c>
      <c r="O337" s="5" t="s">
        <v>338</v>
      </c>
      <c r="P337" s="5" t="s">
        <v>61</v>
      </c>
      <c r="Q337" s="5" t="s">
        <v>61</v>
      </c>
      <c r="R337" s="5" t="s">
        <v>60</v>
      </c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5" t="s">
        <v>52</v>
      </c>
      <c r="AK337" s="5" t="s">
        <v>824</v>
      </c>
      <c r="AL337" s="5" t="s">
        <v>52</v>
      </c>
      <c r="AM337" s="5" t="s">
        <v>52</v>
      </c>
    </row>
    <row r="338" spans="1:39" ht="30" customHeight="1">
      <c r="A338" s="8" t="s">
        <v>319</v>
      </c>
      <c r="B338" s="8" t="s">
        <v>52</v>
      </c>
      <c r="C338" s="8" t="s">
        <v>52</v>
      </c>
      <c r="D338" s="9"/>
      <c r="E338" s="12"/>
      <c r="F338" s="13">
        <f>TRUNC(SUMIF(N335:N337, N334, F335:F337),0)</f>
        <v>0</v>
      </c>
      <c r="G338" s="12"/>
      <c r="H338" s="13">
        <f>TRUNC(SUMIF(N335:N337, N334, H335:H337),0)</f>
        <v>0</v>
      </c>
      <c r="I338" s="12"/>
      <c r="J338" s="13">
        <f>TRUNC(SUMIF(N335:N337, N334, J335:J337),0)</f>
        <v>0</v>
      </c>
      <c r="K338" s="12"/>
      <c r="L338" s="13">
        <f>F338+H338+J338</f>
        <v>0</v>
      </c>
      <c r="M338" s="8" t="s">
        <v>52</v>
      </c>
      <c r="N338" s="5" t="s">
        <v>119</v>
      </c>
      <c r="O338" s="5" t="s">
        <v>119</v>
      </c>
      <c r="P338" s="5" t="s">
        <v>52</v>
      </c>
      <c r="Q338" s="5" t="s">
        <v>52</v>
      </c>
      <c r="R338" s="5" t="s">
        <v>52</v>
      </c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5" t="s">
        <v>52</v>
      </c>
      <c r="AK338" s="5" t="s">
        <v>52</v>
      </c>
      <c r="AL338" s="5" t="s">
        <v>52</v>
      </c>
      <c r="AM338" s="5" t="s">
        <v>52</v>
      </c>
    </row>
    <row r="339" spans="1:39" ht="30" customHeight="1">
      <c r="A339" s="9"/>
      <c r="B339" s="9"/>
      <c r="C339" s="9"/>
      <c r="D339" s="9"/>
      <c r="E339" s="12"/>
      <c r="F339" s="13"/>
      <c r="G339" s="12"/>
      <c r="H339" s="13"/>
      <c r="I339" s="12"/>
      <c r="J339" s="13"/>
      <c r="K339" s="12"/>
      <c r="L339" s="13"/>
      <c r="M339" s="9"/>
    </row>
    <row r="340" spans="1:39" ht="30" customHeight="1">
      <c r="A340" s="34" t="s">
        <v>825</v>
      </c>
      <c r="B340" s="34"/>
      <c r="C340" s="34"/>
      <c r="D340" s="34"/>
      <c r="E340" s="35"/>
      <c r="F340" s="36"/>
      <c r="G340" s="35"/>
      <c r="H340" s="36"/>
      <c r="I340" s="35"/>
      <c r="J340" s="36"/>
      <c r="K340" s="35"/>
      <c r="L340" s="36"/>
      <c r="M340" s="34"/>
      <c r="N340" s="2" t="s">
        <v>826</v>
      </c>
    </row>
    <row r="341" spans="1:39" ht="30" customHeight="1">
      <c r="A341" s="8" t="s">
        <v>833</v>
      </c>
      <c r="B341" s="8" t="s">
        <v>828</v>
      </c>
      <c r="C341" s="8" t="s">
        <v>58</v>
      </c>
      <c r="D341" s="9">
        <v>0.20380000000000001</v>
      </c>
      <c r="E341" s="12">
        <f>단가대비표!O5</f>
        <v>0</v>
      </c>
      <c r="F341" s="13">
        <f>TRUNC(E341*D341,1)</f>
        <v>0</v>
      </c>
      <c r="G341" s="12">
        <f>단가대비표!P5</f>
        <v>0</v>
      </c>
      <c r="H341" s="13">
        <f>TRUNC(G341*D341,1)</f>
        <v>0</v>
      </c>
      <c r="I341" s="12">
        <f>단가대비표!V5</f>
        <v>0</v>
      </c>
      <c r="J341" s="13">
        <f>TRUNC(I341*D341,1)</f>
        <v>0</v>
      </c>
      <c r="K341" s="12">
        <f t="shared" ref="K341:L344" si="60">TRUNC(E341+G341+I341,1)</f>
        <v>0</v>
      </c>
      <c r="L341" s="13">
        <f t="shared" si="60"/>
        <v>0</v>
      </c>
      <c r="M341" s="8" t="s">
        <v>834</v>
      </c>
      <c r="N341" s="5" t="s">
        <v>826</v>
      </c>
      <c r="O341" s="5" t="s">
        <v>835</v>
      </c>
      <c r="P341" s="5" t="s">
        <v>61</v>
      </c>
      <c r="Q341" s="5" t="s">
        <v>61</v>
      </c>
      <c r="R341" s="5" t="s">
        <v>60</v>
      </c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5" t="s">
        <v>52</v>
      </c>
      <c r="AK341" s="5" t="s">
        <v>836</v>
      </c>
      <c r="AL341" s="5" t="s">
        <v>52</v>
      </c>
      <c r="AM341" s="5" t="s">
        <v>52</v>
      </c>
    </row>
    <row r="342" spans="1:39" ht="30" customHeight="1">
      <c r="A342" s="8" t="s">
        <v>837</v>
      </c>
      <c r="B342" s="8" t="s">
        <v>838</v>
      </c>
      <c r="C342" s="8" t="s">
        <v>839</v>
      </c>
      <c r="D342" s="9">
        <v>11.6</v>
      </c>
      <c r="E342" s="12">
        <f>단가대비표!O7</f>
        <v>0</v>
      </c>
      <c r="F342" s="13">
        <f>TRUNC(E342*D342,1)</f>
        <v>0</v>
      </c>
      <c r="G342" s="12">
        <f>단가대비표!P7</f>
        <v>0</v>
      </c>
      <c r="H342" s="13">
        <f>TRUNC(G342*D342,1)</f>
        <v>0</v>
      </c>
      <c r="I342" s="12">
        <f>단가대비표!V7</f>
        <v>0</v>
      </c>
      <c r="J342" s="13">
        <f>TRUNC(I342*D342,1)</f>
        <v>0</v>
      </c>
      <c r="K342" s="12">
        <f t="shared" si="60"/>
        <v>0</v>
      </c>
      <c r="L342" s="13">
        <f t="shared" si="60"/>
        <v>0</v>
      </c>
      <c r="M342" s="8" t="s">
        <v>52</v>
      </c>
      <c r="N342" s="5" t="s">
        <v>826</v>
      </c>
      <c r="O342" s="5" t="s">
        <v>840</v>
      </c>
      <c r="P342" s="5" t="s">
        <v>61</v>
      </c>
      <c r="Q342" s="5" t="s">
        <v>61</v>
      </c>
      <c r="R342" s="5" t="s">
        <v>60</v>
      </c>
      <c r="S342" s="1"/>
      <c r="T342" s="1"/>
      <c r="U342" s="1"/>
      <c r="V342" s="1">
        <v>1</v>
      </c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5" t="s">
        <v>52</v>
      </c>
      <c r="AK342" s="5" t="s">
        <v>841</v>
      </c>
      <c r="AL342" s="5" t="s">
        <v>52</v>
      </c>
      <c r="AM342" s="5" t="s">
        <v>52</v>
      </c>
    </row>
    <row r="343" spans="1:39" ht="30" customHeight="1">
      <c r="A343" s="8" t="s">
        <v>842</v>
      </c>
      <c r="B343" s="8" t="s">
        <v>843</v>
      </c>
      <c r="C343" s="8" t="s">
        <v>289</v>
      </c>
      <c r="D343" s="9">
        <v>1</v>
      </c>
      <c r="E343" s="12">
        <f>TRUNC(SUMIF(V341:V344, RIGHTB(O343, 1), F341:F344)*U343, 2)</f>
        <v>0</v>
      </c>
      <c r="F343" s="13">
        <f>TRUNC(E343*D343,1)</f>
        <v>0</v>
      </c>
      <c r="G343" s="12">
        <v>0</v>
      </c>
      <c r="H343" s="13">
        <f>TRUNC(G343*D343,1)</f>
        <v>0</v>
      </c>
      <c r="I343" s="12">
        <v>0</v>
      </c>
      <c r="J343" s="13">
        <f>TRUNC(I343*D343,1)</f>
        <v>0</v>
      </c>
      <c r="K343" s="12">
        <f t="shared" si="60"/>
        <v>0</v>
      </c>
      <c r="L343" s="13">
        <f t="shared" si="60"/>
        <v>0</v>
      </c>
      <c r="M343" s="8" t="s">
        <v>52</v>
      </c>
      <c r="N343" s="5" t="s">
        <v>826</v>
      </c>
      <c r="O343" s="5" t="s">
        <v>335</v>
      </c>
      <c r="P343" s="5" t="s">
        <v>61</v>
      </c>
      <c r="Q343" s="5" t="s">
        <v>61</v>
      </c>
      <c r="R343" s="5" t="s">
        <v>61</v>
      </c>
      <c r="S343" s="1">
        <v>0</v>
      </c>
      <c r="T343" s="1">
        <v>0</v>
      </c>
      <c r="U343" s="1">
        <v>0.22</v>
      </c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5" t="s">
        <v>52</v>
      </c>
      <c r="AK343" s="5" t="s">
        <v>844</v>
      </c>
      <c r="AL343" s="5" t="s">
        <v>52</v>
      </c>
      <c r="AM343" s="5" t="s">
        <v>52</v>
      </c>
    </row>
    <row r="344" spans="1:39" ht="30" customHeight="1">
      <c r="A344" s="8" t="s">
        <v>845</v>
      </c>
      <c r="B344" s="8" t="s">
        <v>315</v>
      </c>
      <c r="C344" s="8" t="s">
        <v>316</v>
      </c>
      <c r="D344" s="9">
        <v>0.9</v>
      </c>
      <c r="E344" s="12">
        <f>TRUNC(단가대비표!O85*TRUNC(1/8*16/12*25/20, 6), 1)</f>
        <v>0</v>
      </c>
      <c r="F344" s="13">
        <f>TRUNC(E344*D344,1)</f>
        <v>0</v>
      </c>
      <c r="G344" s="12">
        <f>TRUNC(단가대비표!P85*TRUNC(1/8*16/12*25/20, 6), 1)</f>
        <v>0</v>
      </c>
      <c r="H344" s="13">
        <f>TRUNC(G344*D344,1)</f>
        <v>0</v>
      </c>
      <c r="I344" s="12">
        <f>TRUNC(단가대비표!V85*TRUNC(1/8*16/12*25/20, 6), 1)</f>
        <v>0</v>
      </c>
      <c r="J344" s="13">
        <f>TRUNC(I344*D344,1)</f>
        <v>0</v>
      </c>
      <c r="K344" s="12">
        <f t="shared" si="60"/>
        <v>0</v>
      </c>
      <c r="L344" s="13">
        <f t="shared" si="60"/>
        <v>0</v>
      </c>
      <c r="M344" s="8" t="s">
        <v>52</v>
      </c>
      <c r="N344" s="5" t="s">
        <v>826</v>
      </c>
      <c r="O344" s="5" t="s">
        <v>846</v>
      </c>
      <c r="P344" s="5" t="s">
        <v>61</v>
      </c>
      <c r="Q344" s="5" t="s">
        <v>61</v>
      </c>
      <c r="R344" s="5" t="s">
        <v>60</v>
      </c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5" t="s">
        <v>52</v>
      </c>
      <c r="AK344" s="5" t="s">
        <v>847</v>
      </c>
      <c r="AL344" s="5" t="s">
        <v>60</v>
      </c>
      <c r="AM344" s="5" t="s">
        <v>52</v>
      </c>
    </row>
    <row r="345" spans="1:39" ht="30" customHeight="1">
      <c r="A345" s="8" t="s">
        <v>319</v>
      </c>
      <c r="B345" s="8" t="s">
        <v>52</v>
      </c>
      <c r="C345" s="8" t="s">
        <v>52</v>
      </c>
      <c r="D345" s="9"/>
      <c r="E345" s="12"/>
      <c r="F345" s="13">
        <f>TRUNC(SUMIF(N341:N344, N340, F341:F344),0)</f>
        <v>0</v>
      </c>
      <c r="G345" s="12"/>
      <c r="H345" s="13">
        <f>TRUNC(SUMIF(N341:N344, N340, H341:H344),0)</f>
        <v>0</v>
      </c>
      <c r="I345" s="12"/>
      <c r="J345" s="13">
        <f>TRUNC(SUMIF(N341:N344, N340, J341:J344),0)</f>
        <v>0</v>
      </c>
      <c r="K345" s="12"/>
      <c r="L345" s="13">
        <f>F345+H345+J345</f>
        <v>0</v>
      </c>
      <c r="M345" s="8" t="s">
        <v>52</v>
      </c>
      <c r="N345" s="5" t="s">
        <v>119</v>
      </c>
      <c r="O345" s="5" t="s">
        <v>119</v>
      </c>
      <c r="P345" s="5" t="s">
        <v>52</v>
      </c>
      <c r="Q345" s="5" t="s">
        <v>52</v>
      </c>
      <c r="R345" s="5" t="s">
        <v>52</v>
      </c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5" t="s">
        <v>52</v>
      </c>
      <c r="AK345" s="5" t="s">
        <v>52</v>
      </c>
      <c r="AL345" s="5" t="s">
        <v>52</v>
      </c>
      <c r="AM345" s="5" t="s">
        <v>52</v>
      </c>
    </row>
    <row r="346" spans="1:39" ht="30" customHeight="1">
      <c r="A346" s="9"/>
      <c r="B346" s="9"/>
      <c r="C346" s="9"/>
      <c r="D346" s="9"/>
      <c r="E346" s="12"/>
      <c r="F346" s="13"/>
      <c r="G346" s="12"/>
      <c r="H346" s="13"/>
      <c r="I346" s="12"/>
      <c r="J346" s="13"/>
      <c r="K346" s="12"/>
      <c r="L346" s="13"/>
      <c r="M346" s="9"/>
    </row>
    <row r="347" spans="1:39" ht="30" customHeight="1">
      <c r="A347" s="34" t="s">
        <v>848</v>
      </c>
      <c r="B347" s="34"/>
      <c r="C347" s="34"/>
      <c r="D347" s="34"/>
      <c r="E347" s="35"/>
      <c r="F347" s="36"/>
      <c r="G347" s="35"/>
      <c r="H347" s="36"/>
      <c r="I347" s="35"/>
      <c r="J347" s="36"/>
      <c r="K347" s="35"/>
      <c r="L347" s="36"/>
      <c r="M347" s="34"/>
      <c r="N347" s="2" t="s">
        <v>849</v>
      </c>
    </row>
    <row r="348" spans="1:39" ht="30" customHeight="1">
      <c r="A348" s="8" t="s">
        <v>850</v>
      </c>
      <c r="B348" s="8" t="s">
        <v>851</v>
      </c>
      <c r="C348" s="8" t="s">
        <v>58</v>
      </c>
      <c r="D348" s="9">
        <v>0.36399999999999999</v>
      </c>
      <c r="E348" s="12">
        <f>단가대비표!O6</f>
        <v>0</v>
      </c>
      <c r="F348" s="13">
        <f>TRUNC(E348*D348,1)</f>
        <v>0</v>
      </c>
      <c r="G348" s="12">
        <f>단가대비표!P6</f>
        <v>0</v>
      </c>
      <c r="H348" s="13">
        <f>TRUNC(G348*D348,1)</f>
        <v>0</v>
      </c>
      <c r="I348" s="12">
        <f>단가대비표!V6</f>
        <v>0</v>
      </c>
      <c r="J348" s="13">
        <f>TRUNC(I348*D348,1)</f>
        <v>0</v>
      </c>
      <c r="K348" s="12">
        <f t="shared" ref="K348:L351" si="61">TRUNC(E348+G348+I348,1)</f>
        <v>0</v>
      </c>
      <c r="L348" s="13">
        <f t="shared" si="61"/>
        <v>0</v>
      </c>
      <c r="M348" s="8" t="s">
        <v>834</v>
      </c>
      <c r="N348" s="5" t="s">
        <v>849</v>
      </c>
      <c r="O348" s="5" t="s">
        <v>854</v>
      </c>
      <c r="P348" s="5" t="s">
        <v>61</v>
      </c>
      <c r="Q348" s="5" t="s">
        <v>61</v>
      </c>
      <c r="R348" s="5" t="s">
        <v>60</v>
      </c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5" t="s">
        <v>52</v>
      </c>
      <c r="AK348" s="5" t="s">
        <v>855</v>
      </c>
      <c r="AL348" s="5" t="s">
        <v>52</v>
      </c>
      <c r="AM348" s="5" t="s">
        <v>52</v>
      </c>
    </row>
    <row r="349" spans="1:39" ht="30" customHeight="1">
      <c r="A349" s="8" t="s">
        <v>856</v>
      </c>
      <c r="B349" s="8" t="s">
        <v>857</v>
      </c>
      <c r="C349" s="8" t="s">
        <v>839</v>
      </c>
      <c r="D349" s="9">
        <v>0.7</v>
      </c>
      <c r="E349" s="12">
        <f>단가대비표!O8</f>
        <v>0</v>
      </c>
      <c r="F349" s="13">
        <f>TRUNC(E349*D349,1)</f>
        <v>0</v>
      </c>
      <c r="G349" s="12">
        <f>단가대비표!P8</f>
        <v>0</v>
      </c>
      <c r="H349" s="13">
        <f>TRUNC(G349*D349,1)</f>
        <v>0</v>
      </c>
      <c r="I349" s="12">
        <f>단가대비표!V8</f>
        <v>0</v>
      </c>
      <c r="J349" s="13">
        <f>TRUNC(I349*D349,1)</f>
        <v>0</v>
      </c>
      <c r="K349" s="12">
        <f t="shared" si="61"/>
        <v>0</v>
      </c>
      <c r="L349" s="13">
        <f t="shared" si="61"/>
        <v>0</v>
      </c>
      <c r="M349" s="8" t="s">
        <v>52</v>
      </c>
      <c r="N349" s="5" t="s">
        <v>849</v>
      </c>
      <c r="O349" s="5" t="s">
        <v>858</v>
      </c>
      <c r="P349" s="5" t="s">
        <v>61</v>
      </c>
      <c r="Q349" s="5" t="s">
        <v>61</v>
      </c>
      <c r="R349" s="5" t="s">
        <v>60</v>
      </c>
      <c r="S349" s="1"/>
      <c r="T349" s="1"/>
      <c r="U349" s="1"/>
      <c r="V349" s="1">
        <v>1</v>
      </c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5" t="s">
        <v>52</v>
      </c>
      <c r="AK349" s="5" t="s">
        <v>859</v>
      </c>
      <c r="AL349" s="5" t="s">
        <v>52</v>
      </c>
      <c r="AM349" s="5" t="s">
        <v>52</v>
      </c>
    </row>
    <row r="350" spans="1:39" ht="30" customHeight="1">
      <c r="A350" s="8" t="s">
        <v>842</v>
      </c>
      <c r="B350" s="8" t="s">
        <v>860</v>
      </c>
      <c r="C350" s="8" t="s">
        <v>289</v>
      </c>
      <c r="D350" s="9">
        <v>1</v>
      </c>
      <c r="E350" s="12">
        <f>TRUNC(SUMIF(V348:V351, RIGHTB(O350, 1), F348:F351)*U350, 2)</f>
        <v>0</v>
      </c>
      <c r="F350" s="13">
        <f>TRUNC(E350*D350,1)</f>
        <v>0</v>
      </c>
      <c r="G350" s="12">
        <v>0</v>
      </c>
      <c r="H350" s="13">
        <f>TRUNC(G350*D350,1)</f>
        <v>0</v>
      </c>
      <c r="I350" s="12">
        <v>0</v>
      </c>
      <c r="J350" s="13">
        <f>TRUNC(I350*D350,1)</f>
        <v>0</v>
      </c>
      <c r="K350" s="12">
        <f t="shared" si="61"/>
        <v>0</v>
      </c>
      <c r="L350" s="13">
        <f t="shared" si="61"/>
        <v>0</v>
      </c>
      <c r="M350" s="8" t="s">
        <v>52</v>
      </c>
      <c r="N350" s="5" t="s">
        <v>849</v>
      </c>
      <c r="O350" s="5" t="s">
        <v>335</v>
      </c>
      <c r="P350" s="5" t="s">
        <v>61</v>
      </c>
      <c r="Q350" s="5" t="s">
        <v>61</v>
      </c>
      <c r="R350" s="5" t="s">
        <v>61</v>
      </c>
      <c r="S350" s="1">
        <v>0</v>
      </c>
      <c r="T350" s="1">
        <v>0</v>
      </c>
      <c r="U350" s="1">
        <v>0.1</v>
      </c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5" t="s">
        <v>52</v>
      </c>
      <c r="AK350" s="5" t="s">
        <v>861</v>
      </c>
      <c r="AL350" s="5" t="s">
        <v>52</v>
      </c>
      <c r="AM350" s="5" t="s">
        <v>52</v>
      </c>
    </row>
    <row r="351" spans="1:39" ht="30" customHeight="1">
      <c r="A351" s="8" t="s">
        <v>862</v>
      </c>
      <c r="B351" s="8" t="s">
        <v>315</v>
      </c>
      <c r="C351" s="8" t="s">
        <v>316</v>
      </c>
      <c r="D351" s="9">
        <v>0.9</v>
      </c>
      <c r="E351" s="12">
        <f>TRUNC(단가대비표!O86*TRUNC(1/8*16/12*25/20, 6), 1)</f>
        <v>0</v>
      </c>
      <c r="F351" s="13">
        <f>TRUNC(E351*D351,1)</f>
        <v>0</v>
      </c>
      <c r="G351" s="12">
        <f>TRUNC(단가대비표!P86*TRUNC(1/8*16/12*25/20, 6), 1)</f>
        <v>0</v>
      </c>
      <c r="H351" s="13">
        <f>TRUNC(G351*D351,1)</f>
        <v>0</v>
      </c>
      <c r="I351" s="12">
        <f>TRUNC(단가대비표!V86*TRUNC(1/8*16/12*25/20, 6), 1)</f>
        <v>0</v>
      </c>
      <c r="J351" s="13">
        <f>TRUNC(I351*D351,1)</f>
        <v>0</v>
      </c>
      <c r="K351" s="12">
        <f t="shared" si="61"/>
        <v>0</v>
      </c>
      <c r="L351" s="13">
        <f t="shared" si="61"/>
        <v>0</v>
      </c>
      <c r="M351" s="8" t="s">
        <v>52</v>
      </c>
      <c r="N351" s="5" t="s">
        <v>849</v>
      </c>
      <c r="O351" s="5" t="s">
        <v>863</v>
      </c>
      <c r="P351" s="5" t="s">
        <v>61</v>
      </c>
      <c r="Q351" s="5" t="s">
        <v>61</v>
      </c>
      <c r="R351" s="5" t="s">
        <v>60</v>
      </c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5" t="s">
        <v>52</v>
      </c>
      <c r="AK351" s="5" t="s">
        <v>864</v>
      </c>
      <c r="AL351" s="5" t="s">
        <v>60</v>
      </c>
      <c r="AM351" s="5" t="s">
        <v>52</v>
      </c>
    </row>
    <row r="352" spans="1:39" ht="30" customHeight="1">
      <c r="A352" s="8" t="s">
        <v>319</v>
      </c>
      <c r="B352" s="8" t="s">
        <v>52</v>
      </c>
      <c r="C352" s="8" t="s">
        <v>52</v>
      </c>
      <c r="D352" s="9"/>
      <c r="E352" s="12"/>
      <c r="F352" s="13">
        <f>TRUNC(SUMIF(N348:N351, N347, F348:F351),0)</f>
        <v>0</v>
      </c>
      <c r="G352" s="12"/>
      <c r="H352" s="13">
        <f>TRUNC(SUMIF(N348:N351, N347, H348:H351),0)</f>
        <v>0</v>
      </c>
      <c r="I352" s="12"/>
      <c r="J352" s="13">
        <f>TRUNC(SUMIF(N348:N351, N347, J348:J351),0)</f>
        <v>0</v>
      </c>
      <c r="K352" s="12"/>
      <c r="L352" s="13">
        <f>F352+H352+J352</f>
        <v>0</v>
      </c>
      <c r="M352" s="8" t="s">
        <v>52</v>
      </c>
      <c r="N352" s="5" t="s">
        <v>119</v>
      </c>
      <c r="O352" s="5" t="s">
        <v>119</v>
      </c>
      <c r="P352" s="5" t="s">
        <v>52</v>
      </c>
      <c r="Q352" s="5" t="s">
        <v>52</v>
      </c>
      <c r="R352" s="5" t="s">
        <v>52</v>
      </c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5" t="s">
        <v>52</v>
      </c>
      <c r="AK352" s="5" t="s">
        <v>52</v>
      </c>
      <c r="AL352" s="5" t="s">
        <v>52</v>
      </c>
      <c r="AM352" s="5" t="s">
        <v>52</v>
      </c>
    </row>
    <row r="353" spans="1:39" ht="30" customHeight="1">
      <c r="A353" s="9"/>
      <c r="B353" s="9"/>
      <c r="C353" s="9"/>
      <c r="D353" s="9"/>
      <c r="E353" s="12"/>
      <c r="F353" s="13"/>
      <c r="G353" s="12"/>
      <c r="H353" s="13"/>
      <c r="I353" s="12"/>
      <c r="J353" s="13"/>
      <c r="K353" s="12"/>
      <c r="L353" s="13"/>
      <c r="M353" s="9"/>
    </row>
    <row r="354" spans="1:39" ht="30" customHeight="1">
      <c r="A354" s="34" t="s">
        <v>865</v>
      </c>
      <c r="B354" s="34"/>
      <c r="C354" s="34"/>
      <c r="D354" s="34"/>
      <c r="E354" s="35"/>
      <c r="F354" s="36"/>
      <c r="G354" s="35"/>
      <c r="H354" s="36"/>
      <c r="I354" s="35"/>
      <c r="J354" s="36"/>
      <c r="K354" s="35"/>
      <c r="L354" s="36"/>
      <c r="M354" s="34"/>
      <c r="N354" s="2" t="s">
        <v>735</v>
      </c>
    </row>
    <row r="355" spans="1:39" ht="30" customHeight="1">
      <c r="A355" s="8" t="s">
        <v>868</v>
      </c>
      <c r="B355" s="8" t="s">
        <v>869</v>
      </c>
      <c r="C355" s="8" t="s">
        <v>166</v>
      </c>
      <c r="D355" s="9">
        <v>1</v>
      </c>
      <c r="E355" s="12">
        <f>단가대비표!O59</f>
        <v>0</v>
      </c>
      <c r="F355" s="13">
        <f>TRUNC(E355*D355,1)</f>
        <v>0</v>
      </c>
      <c r="G355" s="12">
        <f>단가대비표!P59</f>
        <v>0</v>
      </c>
      <c r="H355" s="13">
        <f>TRUNC(G355*D355,1)</f>
        <v>0</v>
      </c>
      <c r="I355" s="12">
        <f>단가대비표!V59</f>
        <v>0</v>
      </c>
      <c r="J355" s="13">
        <f>TRUNC(I355*D355,1)</f>
        <v>0</v>
      </c>
      <c r="K355" s="12">
        <f>TRUNC(E355+G355+I355,1)</f>
        <v>0</v>
      </c>
      <c r="L355" s="13">
        <f>TRUNC(F355+H355+J355,1)</f>
        <v>0</v>
      </c>
      <c r="M355" s="8" t="s">
        <v>52</v>
      </c>
      <c r="N355" s="5" t="s">
        <v>735</v>
      </c>
      <c r="O355" s="5" t="s">
        <v>870</v>
      </c>
      <c r="P355" s="5" t="s">
        <v>61</v>
      </c>
      <c r="Q355" s="5" t="s">
        <v>61</v>
      </c>
      <c r="R355" s="5" t="s">
        <v>60</v>
      </c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5" t="s">
        <v>52</v>
      </c>
      <c r="AK355" s="5" t="s">
        <v>871</v>
      </c>
      <c r="AL355" s="5" t="s">
        <v>52</v>
      </c>
      <c r="AM355" s="5" t="s">
        <v>52</v>
      </c>
    </row>
    <row r="356" spans="1:39" ht="30" customHeight="1">
      <c r="A356" s="8" t="s">
        <v>314</v>
      </c>
      <c r="B356" s="8" t="s">
        <v>315</v>
      </c>
      <c r="C356" s="8" t="s">
        <v>316</v>
      </c>
      <c r="D356" s="9">
        <v>0.79500000000000004</v>
      </c>
      <c r="E356" s="12">
        <f>단가대비표!O87</f>
        <v>0</v>
      </c>
      <c r="F356" s="13">
        <f>TRUNC(E356*D356,1)</f>
        <v>0</v>
      </c>
      <c r="G356" s="12">
        <f>단가대비표!P87</f>
        <v>0</v>
      </c>
      <c r="H356" s="13">
        <f>TRUNC(G356*D356,1)</f>
        <v>0</v>
      </c>
      <c r="I356" s="12">
        <f>단가대비표!V87</f>
        <v>0</v>
      </c>
      <c r="J356" s="13">
        <f>TRUNC(I356*D356,1)</f>
        <v>0</v>
      </c>
      <c r="K356" s="12">
        <f>TRUNC(E356+G356+I356,1)</f>
        <v>0</v>
      </c>
      <c r="L356" s="13">
        <f>TRUNC(F356+H356+J356,1)</f>
        <v>0</v>
      </c>
      <c r="M356" s="8" t="s">
        <v>52</v>
      </c>
      <c r="N356" s="5" t="s">
        <v>735</v>
      </c>
      <c r="O356" s="5" t="s">
        <v>317</v>
      </c>
      <c r="P356" s="5" t="s">
        <v>61</v>
      </c>
      <c r="Q356" s="5" t="s">
        <v>61</v>
      </c>
      <c r="R356" s="5" t="s">
        <v>60</v>
      </c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5" t="s">
        <v>52</v>
      </c>
      <c r="AK356" s="5" t="s">
        <v>872</v>
      </c>
      <c r="AL356" s="5" t="s">
        <v>52</v>
      </c>
      <c r="AM356" s="5" t="s">
        <v>52</v>
      </c>
    </row>
    <row r="357" spans="1:39" ht="30" customHeight="1">
      <c r="A357" s="8" t="s">
        <v>319</v>
      </c>
      <c r="B357" s="8" t="s">
        <v>52</v>
      </c>
      <c r="C357" s="8" t="s">
        <v>52</v>
      </c>
      <c r="D357" s="9"/>
      <c r="E357" s="12"/>
      <c r="F357" s="13">
        <f>TRUNC(SUMIF(N355:N356, N354, F355:F356),0)</f>
        <v>0</v>
      </c>
      <c r="G357" s="12"/>
      <c r="H357" s="13">
        <f>TRUNC(SUMIF(N355:N356, N354, H355:H356),0)</f>
        <v>0</v>
      </c>
      <c r="I357" s="12"/>
      <c r="J357" s="13">
        <f>TRUNC(SUMIF(N355:N356, N354, J355:J356),0)</f>
        <v>0</v>
      </c>
      <c r="K357" s="12"/>
      <c r="L357" s="13">
        <f>F357+H357+J357</f>
        <v>0</v>
      </c>
      <c r="M357" s="8" t="s">
        <v>52</v>
      </c>
      <c r="N357" s="5" t="s">
        <v>119</v>
      </c>
      <c r="O357" s="5" t="s">
        <v>119</v>
      </c>
      <c r="P357" s="5" t="s">
        <v>52</v>
      </c>
      <c r="Q357" s="5" t="s">
        <v>52</v>
      </c>
      <c r="R357" s="5" t="s">
        <v>52</v>
      </c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5" t="s">
        <v>52</v>
      </c>
      <c r="AK357" s="5" t="s">
        <v>52</v>
      </c>
      <c r="AL357" s="5" t="s">
        <v>52</v>
      </c>
      <c r="AM357" s="5" t="s">
        <v>52</v>
      </c>
    </row>
    <row r="358" spans="1:39" ht="30" customHeight="1">
      <c r="A358" s="9"/>
      <c r="B358" s="9"/>
      <c r="C358" s="9"/>
      <c r="D358" s="9"/>
      <c r="E358" s="12"/>
      <c r="F358" s="13"/>
      <c r="G358" s="12"/>
      <c r="H358" s="13"/>
      <c r="I358" s="12"/>
      <c r="J358" s="13"/>
      <c r="K358" s="12"/>
      <c r="L358" s="13"/>
      <c r="M358" s="9"/>
    </row>
    <row r="359" spans="1:39" ht="30" customHeight="1">
      <c r="A359" s="34" t="s">
        <v>873</v>
      </c>
      <c r="B359" s="34"/>
      <c r="C359" s="34"/>
      <c r="D359" s="34"/>
      <c r="E359" s="35"/>
      <c r="F359" s="36"/>
      <c r="G359" s="35"/>
      <c r="H359" s="36"/>
      <c r="I359" s="35"/>
      <c r="J359" s="36"/>
      <c r="K359" s="35"/>
      <c r="L359" s="36"/>
      <c r="M359" s="34"/>
      <c r="N359" s="2" t="s">
        <v>738</v>
      </c>
    </row>
    <row r="360" spans="1:39" ht="30" customHeight="1">
      <c r="A360" s="8" t="s">
        <v>868</v>
      </c>
      <c r="B360" s="8" t="s">
        <v>875</v>
      </c>
      <c r="C360" s="8" t="s">
        <v>166</v>
      </c>
      <c r="D360" s="9">
        <v>1</v>
      </c>
      <c r="E360" s="12">
        <f>단가대비표!O58</f>
        <v>0</v>
      </c>
      <c r="F360" s="13">
        <f>TRUNC(E360*D360,1)</f>
        <v>0</v>
      </c>
      <c r="G360" s="12">
        <f>단가대비표!P58</f>
        <v>0</v>
      </c>
      <c r="H360" s="13">
        <f>TRUNC(G360*D360,1)</f>
        <v>0</v>
      </c>
      <c r="I360" s="12">
        <f>단가대비표!V58</f>
        <v>0</v>
      </c>
      <c r="J360" s="13">
        <f>TRUNC(I360*D360,1)</f>
        <v>0</v>
      </c>
      <c r="K360" s="12">
        <f>TRUNC(E360+G360+I360,1)</f>
        <v>0</v>
      </c>
      <c r="L360" s="13">
        <f>TRUNC(F360+H360+J360,1)</f>
        <v>0</v>
      </c>
      <c r="M360" s="8" t="s">
        <v>52</v>
      </c>
      <c r="N360" s="5" t="s">
        <v>738</v>
      </c>
      <c r="O360" s="5" t="s">
        <v>876</v>
      </c>
      <c r="P360" s="5" t="s">
        <v>61</v>
      </c>
      <c r="Q360" s="5" t="s">
        <v>61</v>
      </c>
      <c r="R360" s="5" t="s">
        <v>60</v>
      </c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5" t="s">
        <v>52</v>
      </c>
      <c r="AK360" s="5" t="s">
        <v>877</v>
      </c>
      <c r="AL360" s="5" t="s">
        <v>52</v>
      </c>
      <c r="AM360" s="5" t="s">
        <v>52</v>
      </c>
    </row>
    <row r="361" spans="1:39" ht="30" customHeight="1">
      <c r="A361" s="8" t="s">
        <v>314</v>
      </c>
      <c r="B361" s="8" t="s">
        <v>315</v>
      </c>
      <c r="C361" s="8" t="s">
        <v>316</v>
      </c>
      <c r="D361" s="9">
        <v>0.54900000000000004</v>
      </c>
      <c r="E361" s="12">
        <f>단가대비표!O87</f>
        <v>0</v>
      </c>
      <c r="F361" s="13">
        <f>TRUNC(E361*D361,1)</f>
        <v>0</v>
      </c>
      <c r="G361" s="12">
        <f>단가대비표!P87</f>
        <v>0</v>
      </c>
      <c r="H361" s="13">
        <f>TRUNC(G361*D361,1)</f>
        <v>0</v>
      </c>
      <c r="I361" s="12">
        <f>단가대비표!V87</f>
        <v>0</v>
      </c>
      <c r="J361" s="13">
        <f>TRUNC(I361*D361,1)</f>
        <v>0</v>
      </c>
      <c r="K361" s="12">
        <f>TRUNC(E361+G361+I361,1)</f>
        <v>0</v>
      </c>
      <c r="L361" s="13">
        <f>TRUNC(F361+H361+J361,1)</f>
        <v>0</v>
      </c>
      <c r="M361" s="8" t="s">
        <v>52</v>
      </c>
      <c r="N361" s="5" t="s">
        <v>738</v>
      </c>
      <c r="O361" s="5" t="s">
        <v>317</v>
      </c>
      <c r="P361" s="5" t="s">
        <v>61</v>
      </c>
      <c r="Q361" s="5" t="s">
        <v>61</v>
      </c>
      <c r="R361" s="5" t="s">
        <v>60</v>
      </c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5" t="s">
        <v>52</v>
      </c>
      <c r="AK361" s="5" t="s">
        <v>878</v>
      </c>
      <c r="AL361" s="5" t="s">
        <v>52</v>
      </c>
      <c r="AM361" s="5" t="s">
        <v>52</v>
      </c>
    </row>
    <row r="362" spans="1:39" ht="30" customHeight="1">
      <c r="A362" s="8" t="s">
        <v>319</v>
      </c>
      <c r="B362" s="8" t="s">
        <v>52</v>
      </c>
      <c r="C362" s="8" t="s">
        <v>52</v>
      </c>
      <c r="D362" s="9"/>
      <c r="E362" s="12"/>
      <c r="F362" s="13">
        <f>TRUNC(SUMIF(N360:N361, N359, F360:F361),0)</f>
        <v>0</v>
      </c>
      <c r="G362" s="12"/>
      <c r="H362" s="13">
        <f>TRUNC(SUMIF(N360:N361, N359, H360:H361),0)</f>
        <v>0</v>
      </c>
      <c r="I362" s="12"/>
      <c r="J362" s="13">
        <f>TRUNC(SUMIF(N360:N361, N359, J360:J361),0)</f>
        <v>0</v>
      </c>
      <c r="K362" s="12"/>
      <c r="L362" s="13">
        <f>F362+H362+J362</f>
        <v>0</v>
      </c>
      <c r="M362" s="8" t="s">
        <v>52</v>
      </c>
      <c r="N362" s="5" t="s">
        <v>119</v>
      </c>
      <c r="O362" s="5" t="s">
        <v>119</v>
      </c>
      <c r="P362" s="5" t="s">
        <v>52</v>
      </c>
      <c r="Q362" s="5" t="s">
        <v>52</v>
      </c>
      <c r="R362" s="5" t="s">
        <v>52</v>
      </c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5" t="s">
        <v>52</v>
      </c>
      <c r="AK362" s="5" t="s">
        <v>52</v>
      </c>
      <c r="AL362" s="5" t="s">
        <v>52</v>
      </c>
      <c r="AM362" s="5" t="s">
        <v>52</v>
      </c>
    </row>
    <row r="363" spans="1:39" ht="30" customHeight="1">
      <c r="A363" s="9"/>
      <c r="B363" s="9"/>
      <c r="C363" s="9"/>
      <c r="D363" s="9"/>
      <c r="E363" s="12"/>
      <c r="F363" s="13"/>
      <c r="G363" s="12"/>
      <c r="H363" s="13"/>
      <c r="I363" s="12"/>
      <c r="J363" s="13"/>
      <c r="K363" s="12"/>
      <c r="L363" s="13"/>
      <c r="M363" s="9"/>
    </row>
    <row r="364" spans="1:39" ht="30" customHeight="1">
      <c r="A364" s="34" t="s">
        <v>879</v>
      </c>
      <c r="B364" s="34"/>
      <c r="C364" s="34"/>
      <c r="D364" s="34"/>
      <c r="E364" s="35"/>
      <c r="F364" s="36"/>
      <c r="G364" s="35"/>
      <c r="H364" s="36"/>
      <c r="I364" s="35"/>
      <c r="J364" s="36"/>
      <c r="K364" s="35"/>
      <c r="L364" s="36"/>
      <c r="M364" s="34"/>
      <c r="N364" s="2" t="s">
        <v>741</v>
      </c>
    </row>
    <row r="365" spans="1:39" ht="30" customHeight="1">
      <c r="A365" s="8" t="s">
        <v>868</v>
      </c>
      <c r="B365" s="8" t="s">
        <v>881</v>
      </c>
      <c r="C365" s="8" t="s">
        <v>166</v>
      </c>
      <c r="D365" s="9">
        <v>1</v>
      </c>
      <c r="E365" s="12">
        <f>단가대비표!O57</f>
        <v>0</v>
      </c>
      <c r="F365" s="13">
        <f>TRUNC(E365*D365,1)</f>
        <v>0</v>
      </c>
      <c r="G365" s="12">
        <f>단가대비표!P57</f>
        <v>0</v>
      </c>
      <c r="H365" s="13">
        <f>TRUNC(G365*D365,1)</f>
        <v>0</v>
      </c>
      <c r="I365" s="12">
        <f>단가대비표!V57</f>
        <v>0</v>
      </c>
      <c r="J365" s="13">
        <f>TRUNC(I365*D365,1)</f>
        <v>0</v>
      </c>
      <c r="K365" s="12">
        <f>TRUNC(E365+G365+I365,1)</f>
        <v>0</v>
      </c>
      <c r="L365" s="13">
        <f>TRUNC(F365+H365+J365,1)</f>
        <v>0</v>
      </c>
      <c r="M365" s="8" t="s">
        <v>52</v>
      </c>
      <c r="N365" s="5" t="s">
        <v>741</v>
      </c>
      <c r="O365" s="5" t="s">
        <v>882</v>
      </c>
      <c r="P365" s="5" t="s">
        <v>61</v>
      </c>
      <c r="Q365" s="5" t="s">
        <v>61</v>
      </c>
      <c r="R365" s="5" t="s">
        <v>60</v>
      </c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5" t="s">
        <v>52</v>
      </c>
      <c r="AK365" s="5" t="s">
        <v>883</v>
      </c>
      <c r="AL365" s="5" t="s">
        <v>52</v>
      </c>
      <c r="AM365" s="5" t="s">
        <v>52</v>
      </c>
    </row>
    <row r="366" spans="1:39" ht="30" customHeight="1">
      <c r="A366" s="8" t="s">
        <v>314</v>
      </c>
      <c r="B366" s="8" t="s">
        <v>315</v>
      </c>
      <c r="C366" s="8" t="s">
        <v>316</v>
      </c>
      <c r="D366" s="9">
        <v>0.42099999999999999</v>
      </c>
      <c r="E366" s="12">
        <f>단가대비표!O87</f>
        <v>0</v>
      </c>
      <c r="F366" s="13">
        <f>TRUNC(E366*D366,1)</f>
        <v>0</v>
      </c>
      <c r="G366" s="12">
        <f>단가대비표!P87</f>
        <v>0</v>
      </c>
      <c r="H366" s="13">
        <f>TRUNC(G366*D366,1)</f>
        <v>0</v>
      </c>
      <c r="I366" s="12">
        <f>단가대비표!V87</f>
        <v>0</v>
      </c>
      <c r="J366" s="13">
        <f>TRUNC(I366*D366,1)</f>
        <v>0</v>
      </c>
      <c r="K366" s="12">
        <f>TRUNC(E366+G366+I366,1)</f>
        <v>0</v>
      </c>
      <c r="L366" s="13">
        <f>TRUNC(F366+H366+J366,1)</f>
        <v>0</v>
      </c>
      <c r="M366" s="8" t="s">
        <v>52</v>
      </c>
      <c r="N366" s="5" t="s">
        <v>741</v>
      </c>
      <c r="O366" s="5" t="s">
        <v>317</v>
      </c>
      <c r="P366" s="5" t="s">
        <v>61</v>
      </c>
      <c r="Q366" s="5" t="s">
        <v>61</v>
      </c>
      <c r="R366" s="5" t="s">
        <v>60</v>
      </c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5" t="s">
        <v>52</v>
      </c>
      <c r="AK366" s="5" t="s">
        <v>884</v>
      </c>
      <c r="AL366" s="5" t="s">
        <v>52</v>
      </c>
      <c r="AM366" s="5" t="s">
        <v>52</v>
      </c>
    </row>
    <row r="367" spans="1:39" ht="30" customHeight="1">
      <c r="A367" s="8" t="s">
        <v>319</v>
      </c>
      <c r="B367" s="8" t="s">
        <v>52</v>
      </c>
      <c r="C367" s="8" t="s">
        <v>52</v>
      </c>
      <c r="D367" s="9"/>
      <c r="E367" s="12"/>
      <c r="F367" s="13">
        <f>TRUNC(SUMIF(N365:N366, N364, F365:F366),0)</f>
        <v>0</v>
      </c>
      <c r="G367" s="12"/>
      <c r="H367" s="13">
        <f>TRUNC(SUMIF(N365:N366, N364, H365:H366),0)</f>
        <v>0</v>
      </c>
      <c r="I367" s="12"/>
      <c r="J367" s="13">
        <f>TRUNC(SUMIF(N365:N366, N364, J365:J366),0)</f>
        <v>0</v>
      </c>
      <c r="K367" s="12"/>
      <c r="L367" s="13">
        <f>F367+H367+J367</f>
        <v>0</v>
      </c>
      <c r="M367" s="8" t="s">
        <v>52</v>
      </c>
      <c r="N367" s="5" t="s">
        <v>119</v>
      </c>
      <c r="O367" s="5" t="s">
        <v>119</v>
      </c>
      <c r="P367" s="5" t="s">
        <v>52</v>
      </c>
      <c r="Q367" s="5" t="s">
        <v>52</v>
      </c>
      <c r="R367" s="5" t="s">
        <v>52</v>
      </c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5" t="s">
        <v>52</v>
      </c>
      <c r="AK367" s="5" t="s">
        <v>52</v>
      </c>
      <c r="AL367" s="5" t="s">
        <v>52</v>
      </c>
      <c r="AM367" s="5" t="s">
        <v>52</v>
      </c>
    </row>
    <row r="368" spans="1:39" ht="30" customHeight="1">
      <c r="A368" s="9"/>
      <c r="B368" s="9"/>
      <c r="C368" s="9"/>
      <c r="D368" s="9"/>
      <c r="E368" s="12"/>
      <c r="F368" s="13"/>
      <c r="G368" s="12"/>
      <c r="H368" s="13"/>
      <c r="I368" s="12"/>
      <c r="J368" s="13"/>
      <c r="K368" s="12"/>
      <c r="L368" s="13"/>
      <c r="M368" s="9"/>
    </row>
    <row r="369" spans="1:39" ht="30" customHeight="1">
      <c r="A369" s="34" t="s">
        <v>885</v>
      </c>
      <c r="B369" s="34"/>
      <c r="C369" s="34"/>
      <c r="D369" s="34"/>
      <c r="E369" s="35"/>
      <c r="F369" s="36"/>
      <c r="G369" s="35"/>
      <c r="H369" s="36"/>
      <c r="I369" s="35"/>
      <c r="J369" s="36"/>
      <c r="K369" s="35"/>
      <c r="L369" s="36"/>
      <c r="M369" s="34"/>
      <c r="N369" s="2" t="s">
        <v>744</v>
      </c>
    </row>
    <row r="370" spans="1:39" ht="30" customHeight="1">
      <c r="A370" s="8" t="s">
        <v>868</v>
      </c>
      <c r="B370" s="8" t="s">
        <v>887</v>
      </c>
      <c r="C370" s="8" t="s">
        <v>166</v>
      </c>
      <c r="D370" s="9">
        <v>1</v>
      </c>
      <c r="E370" s="12">
        <f>단가대비표!O56</f>
        <v>0</v>
      </c>
      <c r="F370" s="13">
        <f>TRUNC(E370*D370,1)</f>
        <v>0</v>
      </c>
      <c r="G370" s="12">
        <f>단가대비표!P56</f>
        <v>0</v>
      </c>
      <c r="H370" s="13">
        <f>TRUNC(G370*D370,1)</f>
        <v>0</v>
      </c>
      <c r="I370" s="12">
        <f>단가대비표!V56</f>
        <v>0</v>
      </c>
      <c r="J370" s="13">
        <f>TRUNC(I370*D370,1)</f>
        <v>0</v>
      </c>
      <c r="K370" s="12">
        <f>TRUNC(E370+G370+I370,1)</f>
        <v>0</v>
      </c>
      <c r="L370" s="13">
        <f>TRUNC(F370+H370+J370,1)</f>
        <v>0</v>
      </c>
      <c r="M370" s="8" t="s">
        <v>52</v>
      </c>
      <c r="N370" s="5" t="s">
        <v>744</v>
      </c>
      <c r="O370" s="5" t="s">
        <v>888</v>
      </c>
      <c r="P370" s="5" t="s">
        <v>61</v>
      </c>
      <c r="Q370" s="5" t="s">
        <v>61</v>
      </c>
      <c r="R370" s="5" t="s">
        <v>60</v>
      </c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5" t="s">
        <v>52</v>
      </c>
      <c r="AK370" s="5" t="s">
        <v>889</v>
      </c>
      <c r="AL370" s="5" t="s">
        <v>52</v>
      </c>
      <c r="AM370" s="5" t="s">
        <v>52</v>
      </c>
    </row>
    <row r="371" spans="1:39" ht="30" customHeight="1">
      <c r="A371" s="8" t="s">
        <v>314</v>
      </c>
      <c r="B371" s="8" t="s">
        <v>315</v>
      </c>
      <c r="C371" s="8" t="s">
        <v>316</v>
      </c>
      <c r="D371" s="9">
        <v>0.30399999999999999</v>
      </c>
      <c r="E371" s="12">
        <f>단가대비표!O87</f>
        <v>0</v>
      </c>
      <c r="F371" s="13">
        <f>TRUNC(E371*D371,1)</f>
        <v>0</v>
      </c>
      <c r="G371" s="12">
        <f>단가대비표!P87</f>
        <v>0</v>
      </c>
      <c r="H371" s="13">
        <f>TRUNC(G371*D371,1)</f>
        <v>0</v>
      </c>
      <c r="I371" s="12">
        <f>단가대비표!V87</f>
        <v>0</v>
      </c>
      <c r="J371" s="13">
        <f>TRUNC(I371*D371,1)</f>
        <v>0</v>
      </c>
      <c r="K371" s="12">
        <f>TRUNC(E371+G371+I371,1)</f>
        <v>0</v>
      </c>
      <c r="L371" s="13">
        <f>TRUNC(F371+H371+J371,1)</f>
        <v>0</v>
      </c>
      <c r="M371" s="8" t="s">
        <v>52</v>
      </c>
      <c r="N371" s="5" t="s">
        <v>744</v>
      </c>
      <c r="O371" s="5" t="s">
        <v>317</v>
      </c>
      <c r="P371" s="5" t="s">
        <v>61</v>
      </c>
      <c r="Q371" s="5" t="s">
        <v>61</v>
      </c>
      <c r="R371" s="5" t="s">
        <v>60</v>
      </c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5" t="s">
        <v>52</v>
      </c>
      <c r="AK371" s="5" t="s">
        <v>890</v>
      </c>
      <c r="AL371" s="5" t="s">
        <v>52</v>
      </c>
      <c r="AM371" s="5" t="s">
        <v>52</v>
      </c>
    </row>
    <row r="372" spans="1:39" ht="30" customHeight="1">
      <c r="A372" s="8" t="s">
        <v>319</v>
      </c>
      <c r="B372" s="8" t="s">
        <v>52</v>
      </c>
      <c r="C372" s="8" t="s">
        <v>52</v>
      </c>
      <c r="D372" s="9"/>
      <c r="E372" s="12"/>
      <c r="F372" s="13">
        <f>TRUNC(SUMIF(N370:N371, N369, F370:F371),0)</f>
        <v>0</v>
      </c>
      <c r="G372" s="12"/>
      <c r="H372" s="13">
        <f>TRUNC(SUMIF(N370:N371, N369, H370:H371),0)</f>
        <v>0</v>
      </c>
      <c r="I372" s="12"/>
      <c r="J372" s="13">
        <f>TRUNC(SUMIF(N370:N371, N369, J370:J371),0)</f>
        <v>0</v>
      </c>
      <c r="K372" s="12"/>
      <c r="L372" s="13">
        <f>F372+H372+J372</f>
        <v>0</v>
      </c>
      <c r="M372" s="8" t="s">
        <v>52</v>
      </c>
      <c r="N372" s="5" t="s">
        <v>119</v>
      </c>
      <c r="O372" s="5" t="s">
        <v>119</v>
      </c>
      <c r="P372" s="5" t="s">
        <v>52</v>
      </c>
      <c r="Q372" s="5" t="s">
        <v>52</v>
      </c>
      <c r="R372" s="5" t="s">
        <v>52</v>
      </c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5" t="s">
        <v>52</v>
      </c>
      <c r="AK372" s="5" t="s">
        <v>52</v>
      </c>
      <c r="AL372" s="5" t="s">
        <v>52</v>
      </c>
      <c r="AM372" s="5" t="s">
        <v>52</v>
      </c>
    </row>
    <row r="373" spans="1:39" ht="30" customHeight="1">
      <c r="A373" s="9"/>
      <c r="B373" s="9"/>
      <c r="C373" s="9"/>
      <c r="D373" s="9"/>
      <c r="E373" s="12"/>
      <c r="F373" s="13"/>
      <c r="G373" s="12"/>
      <c r="H373" s="13"/>
      <c r="I373" s="12"/>
      <c r="J373" s="13"/>
      <c r="K373" s="12"/>
      <c r="L373" s="13"/>
      <c r="M373" s="9"/>
    </row>
    <row r="374" spans="1:39" ht="30" customHeight="1">
      <c r="A374" s="34" t="s">
        <v>891</v>
      </c>
      <c r="B374" s="34"/>
      <c r="C374" s="34"/>
      <c r="D374" s="34"/>
      <c r="E374" s="35"/>
      <c r="F374" s="36"/>
      <c r="G374" s="35"/>
      <c r="H374" s="36"/>
      <c r="I374" s="35"/>
      <c r="J374" s="36"/>
      <c r="K374" s="35"/>
      <c r="L374" s="36"/>
      <c r="M374" s="34"/>
      <c r="N374" s="2" t="s">
        <v>747</v>
      </c>
    </row>
    <row r="375" spans="1:39" ht="30" customHeight="1">
      <c r="A375" s="8" t="s">
        <v>52</v>
      </c>
      <c r="B375" s="8" t="s">
        <v>52</v>
      </c>
      <c r="C375" s="8" t="s">
        <v>52</v>
      </c>
      <c r="D375" s="9"/>
      <c r="E375" s="12"/>
      <c r="F375" s="13"/>
      <c r="G375" s="12"/>
      <c r="H375" s="13"/>
      <c r="I375" s="12"/>
      <c r="J375" s="13"/>
      <c r="K375" s="12"/>
      <c r="L375" s="13"/>
      <c r="M375" s="8" t="s">
        <v>52</v>
      </c>
      <c r="N375" s="5" t="s">
        <v>52</v>
      </c>
      <c r="O375" s="5" t="s">
        <v>52</v>
      </c>
      <c r="P375" s="5" t="s">
        <v>52</v>
      </c>
      <c r="Q375" s="5" t="s">
        <v>52</v>
      </c>
      <c r="R375" s="5" t="s">
        <v>52</v>
      </c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5" t="s">
        <v>52</v>
      </c>
      <c r="AK375" s="5" t="s">
        <v>52</v>
      </c>
      <c r="AL375" s="5" t="s">
        <v>52</v>
      </c>
      <c r="AM375" s="5" t="s">
        <v>52</v>
      </c>
    </row>
    <row r="376" spans="1:39" ht="30" customHeight="1">
      <c r="A376" s="9"/>
      <c r="B376" s="9"/>
      <c r="C376" s="9"/>
      <c r="D376" s="9"/>
      <c r="E376" s="12"/>
      <c r="F376" s="13"/>
      <c r="G376" s="12"/>
      <c r="H376" s="13"/>
      <c r="I376" s="12"/>
      <c r="J376" s="13"/>
      <c r="K376" s="12"/>
      <c r="L376" s="13"/>
      <c r="M376" s="9"/>
    </row>
    <row r="377" spans="1:39" ht="30" customHeight="1">
      <c r="A377" s="34" t="s">
        <v>893</v>
      </c>
      <c r="B377" s="34"/>
      <c r="C377" s="34"/>
      <c r="D377" s="34"/>
      <c r="E377" s="35"/>
      <c r="F377" s="36"/>
      <c r="G377" s="35"/>
      <c r="H377" s="36"/>
      <c r="I377" s="35"/>
      <c r="J377" s="36"/>
      <c r="K377" s="35"/>
      <c r="L377" s="36"/>
      <c r="M377" s="34"/>
      <c r="N377" s="2" t="s">
        <v>751</v>
      </c>
    </row>
    <row r="378" spans="1:39" ht="30" customHeight="1">
      <c r="A378" s="8" t="s">
        <v>895</v>
      </c>
      <c r="B378" s="8" t="s">
        <v>896</v>
      </c>
      <c r="C378" s="8" t="s">
        <v>166</v>
      </c>
      <c r="D378" s="9">
        <v>1</v>
      </c>
      <c r="E378" s="12">
        <f>단가대비표!O53</f>
        <v>0</v>
      </c>
      <c r="F378" s="13">
        <f>TRUNC(E378*D378,1)</f>
        <v>0</v>
      </c>
      <c r="G378" s="12">
        <f>단가대비표!P53</f>
        <v>0</v>
      </c>
      <c r="H378" s="13">
        <f>TRUNC(G378*D378,1)</f>
        <v>0</v>
      </c>
      <c r="I378" s="12">
        <f>단가대비표!V53</f>
        <v>0</v>
      </c>
      <c r="J378" s="13">
        <f>TRUNC(I378*D378,1)</f>
        <v>0</v>
      </c>
      <c r="K378" s="12">
        <f>TRUNC(E378+G378+I378,1)</f>
        <v>0</v>
      </c>
      <c r="L378" s="13">
        <f>TRUNC(F378+H378+J378,1)</f>
        <v>0</v>
      </c>
      <c r="M378" s="8" t="s">
        <v>52</v>
      </c>
      <c r="N378" s="5" t="s">
        <v>751</v>
      </c>
      <c r="O378" s="5" t="s">
        <v>897</v>
      </c>
      <c r="P378" s="5" t="s">
        <v>61</v>
      </c>
      <c r="Q378" s="5" t="s">
        <v>61</v>
      </c>
      <c r="R378" s="5" t="s">
        <v>60</v>
      </c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5" t="s">
        <v>52</v>
      </c>
      <c r="AK378" s="5" t="s">
        <v>898</v>
      </c>
      <c r="AL378" s="5" t="s">
        <v>52</v>
      </c>
      <c r="AM378" s="5" t="s">
        <v>52</v>
      </c>
    </row>
    <row r="379" spans="1:39" ht="30" customHeight="1">
      <c r="A379" s="8" t="s">
        <v>314</v>
      </c>
      <c r="B379" s="8" t="s">
        <v>315</v>
      </c>
      <c r="C379" s="8" t="s">
        <v>316</v>
      </c>
      <c r="D379" s="9">
        <v>0.189</v>
      </c>
      <c r="E379" s="12">
        <f>단가대비표!O87</f>
        <v>0</v>
      </c>
      <c r="F379" s="13">
        <f>TRUNC(E379*D379,1)</f>
        <v>0</v>
      </c>
      <c r="G379" s="12">
        <f>단가대비표!P87</f>
        <v>0</v>
      </c>
      <c r="H379" s="13">
        <f>TRUNC(G379*D379,1)</f>
        <v>0</v>
      </c>
      <c r="I379" s="12">
        <f>단가대비표!V87</f>
        <v>0</v>
      </c>
      <c r="J379" s="13">
        <f>TRUNC(I379*D379,1)</f>
        <v>0</v>
      </c>
      <c r="K379" s="12">
        <f>TRUNC(E379+G379+I379,1)</f>
        <v>0</v>
      </c>
      <c r="L379" s="13">
        <f>TRUNC(F379+H379+J379,1)</f>
        <v>0</v>
      </c>
      <c r="M379" s="8" t="s">
        <v>52</v>
      </c>
      <c r="N379" s="5" t="s">
        <v>751</v>
      </c>
      <c r="O379" s="5" t="s">
        <v>317</v>
      </c>
      <c r="P379" s="5" t="s">
        <v>61</v>
      </c>
      <c r="Q379" s="5" t="s">
        <v>61</v>
      </c>
      <c r="R379" s="5" t="s">
        <v>60</v>
      </c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5" t="s">
        <v>52</v>
      </c>
      <c r="AK379" s="5" t="s">
        <v>899</v>
      </c>
      <c r="AL379" s="5" t="s">
        <v>52</v>
      </c>
      <c r="AM379" s="5" t="s">
        <v>52</v>
      </c>
    </row>
    <row r="380" spans="1:39" ht="30" customHeight="1">
      <c r="A380" s="8" t="s">
        <v>319</v>
      </c>
      <c r="B380" s="8" t="s">
        <v>52</v>
      </c>
      <c r="C380" s="8" t="s">
        <v>52</v>
      </c>
      <c r="D380" s="9"/>
      <c r="E380" s="12"/>
      <c r="F380" s="13">
        <f>TRUNC(SUMIF(N378:N379, N377, F378:F379),0)</f>
        <v>0</v>
      </c>
      <c r="G380" s="12"/>
      <c r="H380" s="13">
        <f>TRUNC(SUMIF(N378:N379, N377, H378:H379),0)</f>
        <v>0</v>
      </c>
      <c r="I380" s="12"/>
      <c r="J380" s="13">
        <f>TRUNC(SUMIF(N378:N379, N377, J378:J379),0)</f>
        <v>0</v>
      </c>
      <c r="K380" s="12"/>
      <c r="L380" s="13">
        <f>F380+H380+J380</f>
        <v>0</v>
      </c>
      <c r="M380" s="8" t="s">
        <v>52</v>
      </c>
      <c r="N380" s="5" t="s">
        <v>119</v>
      </c>
      <c r="O380" s="5" t="s">
        <v>119</v>
      </c>
      <c r="P380" s="5" t="s">
        <v>52</v>
      </c>
      <c r="Q380" s="5" t="s">
        <v>52</v>
      </c>
      <c r="R380" s="5" t="s">
        <v>52</v>
      </c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5" t="s">
        <v>52</v>
      </c>
      <c r="AK380" s="5" t="s">
        <v>52</v>
      </c>
      <c r="AL380" s="5" t="s">
        <v>52</v>
      </c>
      <c r="AM380" s="5" t="s">
        <v>52</v>
      </c>
    </row>
    <row r="381" spans="1:39" ht="30" customHeight="1">
      <c r="A381" s="9"/>
      <c r="B381" s="9"/>
      <c r="C381" s="9"/>
      <c r="D381" s="9"/>
      <c r="E381" s="12"/>
      <c r="F381" s="13"/>
      <c r="G381" s="12"/>
      <c r="H381" s="13"/>
      <c r="I381" s="12"/>
      <c r="J381" s="13"/>
      <c r="K381" s="12"/>
      <c r="L381" s="13"/>
      <c r="M381" s="9"/>
    </row>
    <row r="382" spans="1:39" ht="30" customHeight="1">
      <c r="A382" s="34" t="s">
        <v>900</v>
      </c>
      <c r="B382" s="34"/>
      <c r="C382" s="34"/>
      <c r="D382" s="34"/>
      <c r="E382" s="35"/>
      <c r="F382" s="36"/>
      <c r="G382" s="35"/>
      <c r="H382" s="36"/>
      <c r="I382" s="35"/>
      <c r="J382" s="36"/>
      <c r="K382" s="35"/>
      <c r="L382" s="36"/>
      <c r="M382" s="34"/>
      <c r="N382" s="2" t="s">
        <v>754</v>
      </c>
    </row>
    <row r="383" spans="1:39" ht="30" customHeight="1">
      <c r="A383" s="8" t="s">
        <v>902</v>
      </c>
      <c r="B383" s="8" t="s">
        <v>903</v>
      </c>
      <c r="C383" s="8" t="s">
        <v>166</v>
      </c>
      <c r="D383" s="9">
        <v>1</v>
      </c>
      <c r="E383" s="12">
        <f>단가대비표!O77</f>
        <v>0</v>
      </c>
      <c r="F383" s="13">
        <f>TRUNC(E383*D383,1)</f>
        <v>0</v>
      </c>
      <c r="G383" s="12">
        <f>단가대비표!P77</f>
        <v>0</v>
      </c>
      <c r="H383" s="13">
        <f>TRUNC(G383*D383,1)</f>
        <v>0</v>
      </c>
      <c r="I383" s="12">
        <f>단가대비표!V77</f>
        <v>0</v>
      </c>
      <c r="J383" s="13">
        <f>TRUNC(I383*D383,1)</f>
        <v>0</v>
      </c>
      <c r="K383" s="12">
        <f>TRUNC(E383+G383+I383,1)</f>
        <v>0</v>
      </c>
      <c r="L383" s="13">
        <f>TRUNC(F383+H383+J383,1)</f>
        <v>0</v>
      </c>
      <c r="M383" s="8" t="s">
        <v>52</v>
      </c>
      <c r="N383" s="5" t="s">
        <v>754</v>
      </c>
      <c r="O383" s="5" t="s">
        <v>904</v>
      </c>
      <c r="P383" s="5" t="s">
        <v>61</v>
      </c>
      <c r="Q383" s="5" t="s">
        <v>61</v>
      </c>
      <c r="R383" s="5" t="s">
        <v>60</v>
      </c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5" t="s">
        <v>52</v>
      </c>
      <c r="AK383" s="5" t="s">
        <v>905</v>
      </c>
      <c r="AL383" s="5" t="s">
        <v>52</v>
      </c>
      <c r="AM383" s="5" t="s">
        <v>52</v>
      </c>
    </row>
    <row r="384" spans="1:39" ht="30" customHeight="1">
      <c r="A384" s="8" t="s">
        <v>314</v>
      </c>
      <c r="B384" s="8" t="s">
        <v>315</v>
      </c>
      <c r="C384" s="8" t="s">
        <v>316</v>
      </c>
      <c r="D384" s="9">
        <v>0.27</v>
      </c>
      <c r="E384" s="12">
        <f>단가대비표!O87</f>
        <v>0</v>
      </c>
      <c r="F384" s="13">
        <f>TRUNC(E384*D384,1)</f>
        <v>0</v>
      </c>
      <c r="G384" s="12">
        <f>단가대비표!P87</f>
        <v>0</v>
      </c>
      <c r="H384" s="13">
        <f>TRUNC(G384*D384,1)</f>
        <v>0</v>
      </c>
      <c r="I384" s="12">
        <f>단가대비표!V87</f>
        <v>0</v>
      </c>
      <c r="J384" s="13">
        <f>TRUNC(I384*D384,1)</f>
        <v>0</v>
      </c>
      <c r="K384" s="12">
        <f>TRUNC(E384+G384+I384,1)</f>
        <v>0</v>
      </c>
      <c r="L384" s="13">
        <f>TRUNC(F384+H384+J384,1)</f>
        <v>0</v>
      </c>
      <c r="M384" s="8" t="s">
        <v>52</v>
      </c>
      <c r="N384" s="5" t="s">
        <v>754</v>
      </c>
      <c r="O384" s="5" t="s">
        <v>317</v>
      </c>
      <c r="P384" s="5" t="s">
        <v>61</v>
      </c>
      <c r="Q384" s="5" t="s">
        <v>61</v>
      </c>
      <c r="R384" s="5" t="s">
        <v>60</v>
      </c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5" t="s">
        <v>52</v>
      </c>
      <c r="AK384" s="5" t="s">
        <v>906</v>
      </c>
      <c r="AL384" s="5" t="s">
        <v>52</v>
      </c>
      <c r="AM384" s="5" t="s">
        <v>52</v>
      </c>
    </row>
    <row r="385" spans="1:39" ht="30" customHeight="1">
      <c r="A385" s="8" t="s">
        <v>319</v>
      </c>
      <c r="B385" s="8" t="s">
        <v>52</v>
      </c>
      <c r="C385" s="8" t="s">
        <v>52</v>
      </c>
      <c r="D385" s="9"/>
      <c r="E385" s="12"/>
      <c r="F385" s="13">
        <f>TRUNC(SUMIF(N383:N384, N382, F383:F384),0)</f>
        <v>0</v>
      </c>
      <c r="G385" s="12"/>
      <c r="H385" s="13">
        <f>TRUNC(SUMIF(N383:N384, N382, H383:H384),0)</f>
        <v>0</v>
      </c>
      <c r="I385" s="12"/>
      <c r="J385" s="13">
        <f>TRUNC(SUMIF(N383:N384, N382, J383:J384),0)</f>
        <v>0</v>
      </c>
      <c r="K385" s="12"/>
      <c r="L385" s="13">
        <f>F385+H385+J385</f>
        <v>0</v>
      </c>
      <c r="M385" s="8" t="s">
        <v>52</v>
      </c>
      <c r="N385" s="5" t="s">
        <v>119</v>
      </c>
      <c r="O385" s="5" t="s">
        <v>119</v>
      </c>
      <c r="P385" s="5" t="s">
        <v>52</v>
      </c>
      <c r="Q385" s="5" t="s">
        <v>52</v>
      </c>
      <c r="R385" s="5" t="s">
        <v>52</v>
      </c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5" t="s">
        <v>52</v>
      </c>
      <c r="AK385" s="5" t="s">
        <v>52</v>
      </c>
      <c r="AL385" s="5" t="s">
        <v>52</v>
      </c>
      <c r="AM385" s="5" t="s">
        <v>52</v>
      </c>
    </row>
    <row r="386" spans="1:39" ht="30" customHeight="1">
      <c r="A386" s="9"/>
      <c r="B386" s="9"/>
      <c r="C386" s="9"/>
      <c r="D386" s="9"/>
      <c r="E386" s="12"/>
      <c r="F386" s="13"/>
      <c r="G386" s="12"/>
      <c r="H386" s="13"/>
      <c r="I386" s="12"/>
      <c r="J386" s="13"/>
      <c r="K386" s="12"/>
      <c r="L386" s="13"/>
      <c r="M386" s="9"/>
    </row>
    <row r="387" spans="1:39" ht="30" customHeight="1">
      <c r="A387" s="34" t="s">
        <v>907</v>
      </c>
      <c r="B387" s="34"/>
      <c r="C387" s="34"/>
      <c r="D387" s="34"/>
      <c r="E387" s="35"/>
      <c r="F387" s="36"/>
      <c r="G387" s="35"/>
      <c r="H387" s="36"/>
      <c r="I387" s="35"/>
      <c r="J387" s="36"/>
      <c r="K387" s="35"/>
      <c r="L387" s="36"/>
      <c r="M387" s="34"/>
      <c r="N387" s="2" t="s">
        <v>757</v>
      </c>
    </row>
    <row r="388" spans="1:39" ht="30" customHeight="1">
      <c r="A388" s="8" t="s">
        <v>902</v>
      </c>
      <c r="B388" s="8" t="s">
        <v>909</v>
      </c>
      <c r="C388" s="8" t="s">
        <v>166</v>
      </c>
      <c r="D388" s="9">
        <v>1</v>
      </c>
      <c r="E388" s="12">
        <f>단가대비표!O76</f>
        <v>0</v>
      </c>
      <c r="F388" s="13">
        <f>TRUNC(E388*D388,1)</f>
        <v>0</v>
      </c>
      <c r="G388" s="12">
        <f>단가대비표!P76</f>
        <v>0</v>
      </c>
      <c r="H388" s="13">
        <f>TRUNC(G388*D388,1)</f>
        <v>0</v>
      </c>
      <c r="I388" s="12">
        <f>단가대비표!V76</f>
        <v>0</v>
      </c>
      <c r="J388" s="13">
        <f>TRUNC(I388*D388,1)</f>
        <v>0</v>
      </c>
      <c r="K388" s="12">
        <f>TRUNC(E388+G388+I388,1)</f>
        <v>0</v>
      </c>
      <c r="L388" s="13">
        <f>TRUNC(F388+H388+J388,1)</f>
        <v>0</v>
      </c>
      <c r="M388" s="8" t="s">
        <v>52</v>
      </c>
      <c r="N388" s="5" t="s">
        <v>757</v>
      </c>
      <c r="O388" s="5" t="s">
        <v>910</v>
      </c>
      <c r="P388" s="5" t="s">
        <v>61</v>
      </c>
      <c r="Q388" s="5" t="s">
        <v>61</v>
      </c>
      <c r="R388" s="5" t="s">
        <v>60</v>
      </c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5" t="s">
        <v>52</v>
      </c>
      <c r="AK388" s="5" t="s">
        <v>911</v>
      </c>
      <c r="AL388" s="5" t="s">
        <v>52</v>
      </c>
      <c r="AM388" s="5" t="s">
        <v>52</v>
      </c>
    </row>
    <row r="389" spans="1:39" ht="30" customHeight="1">
      <c r="A389" s="8" t="s">
        <v>314</v>
      </c>
      <c r="B389" s="8" t="s">
        <v>315</v>
      </c>
      <c r="C389" s="8" t="s">
        <v>316</v>
      </c>
      <c r="D389" s="9">
        <v>0.27</v>
      </c>
      <c r="E389" s="12">
        <f>단가대비표!O87</f>
        <v>0</v>
      </c>
      <c r="F389" s="13">
        <f>TRUNC(E389*D389,1)</f>
        <v>0</v>
      </c>
      <c r="G389" s="12">
        <f>단가대비표!P87</f>
        <v>0</v>
      </c>
      <c r="H389" s="13">
        <f>TRUNC(G389*D389,1)</f>
        <v>0</v>
      </c>
      <c r="I389" s="12">
        <f>단가대비표!V87</f>
        <v>0</v>
      </c>
      <c r="J389" s="13">
        <f>TRUNC(I389*D389,1)</f>
        <v>0</v>
      </c>
      <c r="K389" s="12">
        <f>TRUNC(E389+G389+I389,1)</f>
        <v>0</v>
      </c>
      <c r="L389" s="13">
        <f>TRUNC(F389+H389+J389,1)</f>
        <v>0</v>
      </c>
      <c r="M389" s="8" t="s">
        <v>52</v>
      </c>
      <c r="N389" s="5" t="s">
        <v>757</v>
      </c>
      <c r="O389" s="5" t="s">
        <v>317</v>
      </c>
      <c r="P389" s="5" t="s">
        <v>61</v>
      </c>
      <c r="Q389" s="5" t="s">
        <v>61</v>
      </c>
      <c r="R389" s="5" t="s">
        <v>60</v>
      </c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5" t="s">
        <v>52</v>
      </c>
      <c r="AK389" s="5" t="s">
        <v>912</v>
      </c>
      <c r="AL389" s="5" t="s">
        <v>52</v>
      </c>
      <c r="AM389" s="5" t="s">
        <v>52</v>
      </c>
    </row>
    <row r="390" spans="1:39" ht="30" customHeight="1">
      <c r="A390" s="8" t="s">
        <v>319</v>
      </c>
      <c r="B390" s="8" t="s">
        <v>52</v>
      </c>
      <c r="C390" s="8" t="s">
        <v>52</v>
      </c>
      <c r="D390" s="9"/>
      <c r="E390" s="12"/>
      <c r="F390" s="13">
        <f>TRUNC(SUMIF(N388:N389, N387, F388:F389),0)</f>
        <v>0</v>
      </c>
      <c r="G390" s="12"/>
      <c r="H390" s="13">
        <f>TRUNC(SUMIF(N388:N389, N387, H388:H389),0)</f>
        <v>0</v>
      </c>
      <c r="I390" s="12"/>
      <c r="J390" s="13">
        <f>TRUNC(SUMIF(N388:N389, N387, J388:J389),0)</f>
        <v>0</v>
      </c>
      <c r="K390" s="12"/>
      <c r="L390" s="13">
        <f>F390+H390+J390</f>
        <v>0</v>
      </c>
      <c r="M390" s="8" t="s">
        <v>52</v>
      </c>
      <c r="N390" s="5" t="s">
        <v>119</v>
      </c>
      <c r="O390" s="5" t="s">
        <v>119</v>
      </c>
      <c r="P390" s="5" t="s">
        <v>52</v>
      </c>
      <c r="Q390" s="5" t="s">
        <v>52</v>
      </c>
      <c r="R390" s="5" t="s">
        <v>52</v>
      </c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5" t="s">
        <v>52</v>
      </c>
      <c r="AK390" s="5" t="s">
        <v>52</v>
      </c>
      <c r="AL390" s="5" t="s">
        <v>52</v>
      </c>
      <c r="AM390" s="5" t="s">
        <v>52</v>
      </c>
    </row>
    <row r="391" spans="1:39" ht="30" customHeight="1">
      <c r="A391" s="9"/>
      <c r="B391" s="9"/>
      <c r="C391" s="9"/>
      <c r="D391" s="9"/>
      <c r="E391" s="12"/>
      <c r="F391" s="13"/>
      <c r="G391" s="12"/>
      <c r="H391" s="13"/>
      <c r="I391" s="12"/>
      <c r="J391" s="13"/>
      <c r="K391" s="12"/>
      <c r="L391" s="13"/>
      <c r="M391" s="9"/>
    </row>
    <row r="392" spans="1:39" ht="30" customHeight="1">
      <c r="A392" s="34" t="s">
        <v>913</v>
      </c>
      <c r="B392" s="34"/>
      <c r="C392" s="34"/>
      <c r="D392" s="34"/>
      <c r="E392" s="35"/>
      <c r="F392" s="36"/>
      <c r="G392" s="35"/>
      <c r="H392" s="36"/>
      <c r="I392" s="35"/>
      <c r="J392" s="36"/>
      <c r="K392" s="35"/>
      <c r="L392" s="36"/>
      <c r="M392" s="34"/>
      <c r="N392" s="2" t="s">
        <v>760</v>
      </c>
    </row>
    <row r="393" spans="1:39" ht="30" customHeight="1">
      <c r="A393" s="8" t="s">
        <v>915</v>
      </c>
      <c r="B393" s="8" t="s">
        <v>916</v>
      </c>
      <c r="C393" s="8" t="s">
        <v>58</v>
      </c>
      <c r="D393" s="9">
        <v>1</v>
      </c>
      <c r="E393" s="12">
        <f>단가대비표!O35</f>
        <v>0</v>
      </c>
      <c r="F393" s="13">
        <f>TRUNC(E393*D393,1)</f>
        <v>0</v>
      </c>
      <c r="G393" s="12">
        <f>단가대비표!P35</f>
        <v>0</v>
      </c>
      <c r="H393" s="13">
        <f>TRUNC(G393*D393,1)</f>
        <v>0</v>
      </c>
      <c r="I393" s="12">
        <f>단가대비표!V35</f>
        <v>0</v>
      </c>
      <c r="J393" s="13">
        <f>TRUNC(I393*D393,1)</f>
        <v>0</v>
      </c>
      <c r="K393" s="12">
        <f>TRUNC(E393+G393+I393,1)</f>
        <v>0</v>
      </c>
      <c r="L393" s="13">
        <f>TRUNC(F393+H393+J393,1)</f>
        <v>0</v>
      </c>
      <c r="M393" s="8" t="s">
        <v>52</v>
      </c>
      <c r="N393" s="5" t="s">
        <v>760</v>
      </c>
      <c r="O393" s="5" t="s">
        <v>917</v>
      </c>
      <c r="P393" s="5" t="s">
        <v>61</v>
      </c>
      <c r="Q393" s="5" t="s">
        <v>61</v>
      </c>
      <c r="R393" s="5" t="s">
        <v>60</v>
      </c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5" t="s">
        <v>52</v>
      </c>
      <c r="AK393" s="5" t="s">
        <v>918</v>
      </c>
      <c r="AL393" s="5" t="s">
        <v>52</v>
      </c>
      <c r="AM393" s="5" t="s">
        <v>52</v>
      </c>
    </row>
    <row r="394" spans="1:39" ht="30" customHeight="1">
      <c r="A394" s="8" t="s">
        <v>314</v>
      </c>
      <c r="B394" s="8" t="s">
        <v>315</v>
      </c>
      <c r="C394" s="8" t="s">
        <v>316</v>
      </c>
      <c r="D394" s="9">
        <v>0.36</v>
      </c>
      <c r="E394" s="12">
        <f>단가대비표!O87</f>
        <v>0</v>
      </c>
      <c r="F394" s="13">
        <f>TRUNC(E394*D394,1)</f>
        <v>0</v>
      </c>
      <c r="G394" s="12">
        <f>단가대비표!P87</f>
        <v>0</v>
      </c>
      <c r="H394" s="13">
        <f>TRUNC(G394*D394,1)</f>
        <v>0</v>
      </c>
      <c r="I394" s="12">
        <f>단가대비표!V87</f>
        <v>0</v>
      </c>
      <c r="J394" s="13">
        <f>TRUNC(I394*D394,1)</f>
        <v>0</v>
      </c>
      <c r="K394" s="12">
        <f>TRUNC(E394+G394+I394,1)</f>
        <v>0</v>
      </c>
      <c r="L394" s="13">
        <f>TRUNC(F394+H394+J394,1)</f>
        <v>0</v>
      </c>
      <c r="M394" s="8" t="s">
        <v>52</v>
      </c>
      <c r="N394" s="5" t="s">
        <v>760</v>
      </c>
      <c r="O394" s="5" t="s">
        <v>317</v>
      </c>
      <c r="P394" s="5" t="s">
        <v>61</v>
      </c>
      <c r="Q394" s="5" t="s">
        <v>61</v>
      </c>
      <c r="R394" s="5" t="s">
        <v>60</v>
      </c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5" t="s">
        <v>52</v>
      </c>
      <c r="AK394" s="5" t="s">
        <v>919</v>
      </c>
      <c r="AL394" s="5" t="s">
        <v>52</v>
      </c>
      <c r="AM394" s="5" t="s">
        <v>52</v>
      </c>
    </row>
    <row r="395" spans="1:39" ht="30" customHeight="1">
      <c r="A395" s="8" t="s">
        <v>319</v>
      </c>
      <c r="B395" s="8" t="s">
        <v>52</v>
      </c>
      <c r="C395" s="8" t="s">
        <v>52</v>
      </c>
      <c r="D395" s="9"/>
      <c r="E395" s="12"/>
      <c r="F395" s="13">
        <f>TRUNC(SUMIF(N393:N394, N392, F393:F394),0)</f>
        <v>0</v>
      </c>
      <c r="G395" s="12"/>
      <c r="H395" s="13">
        <f>TRUNC(SUMIF(N393:N394, N392, H393:H394),0)</f>
        <v>0</v>
      </c>
      <c r="I395" s="12"/>
      <c r="J395" s="13">
        <f>TRUNC(SUMIF(N393:N394, N392, J393:J394),0)</f>
        <v>0</v>
      </c>
      <c r="K395" s="12"/>
      <c r="L395" s="13">
        <f>F395+H395+J395</f>
        <v>0</v>
      </c>
      <c r="M395" s="8" t="s">
        <v>52</v>
      </c>
      <c r="N395" s="5" t="s">
        <v>119</v>
      </c>
      <c r="O395" s="5" t="s">
        <v>119</v>
      </c>
      <c r="P395" s="5" t="s">
        <v>52</v>
      </c>
      <c r="Q395" s="5" t="s">
        <v>52</v>
      </c>
      <c r="R395" s="5" t="s">
        <v>52</v>
      </c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5" t="s">
        <v>52</v>
      </c>
      <c r="AK395" s="5" t="s">
        <v>52</v>
      </c>
      <c r="AL395" s="5" t="s">
        <v>52</v>
      </c>
      <c r="AM395" s="5" t="s">
        <v>52</v>
      </c>
    </row>
    <row r="396" spans="1:39" ht="30" customHeight="1">
      <c r="A396" s="9"/>
      <c r="B396" s="9"/>
      <c r="C396" s="9"/>
      <c r="D396" s="9"/>
      <c r="E396" s="12"/>
      <c r="F396" s="13"/>
      <c r="G396" s="12"/>
      <c r="H396" s="13"/>
      <c r="I396" s="12"/>
      <c r="J396" s="13"/>
      <c r="K396" s="12"/>
      <c r="L396" s="13"/>
      <c r="M396" s="9"/>
    </row>
    <row r="397" spans="1:39" ht="30" customHeight="1">
      <c r="A397" s="34" t="s">
        <v>920</v>
      </c>
      <c r="B397" s="34"/>
      <c r="C397" s="34"/>
      <c r="D397" s="34"/>
      <c r="E397" s="35"/>
      <c r="F397" s="36"/>
      <c r="G397" s="35"/>
      <c r="H397" s="36"/>
      <c r="I397" s="35"/>
      <c r="J397" s="36"/>
      <c r="K397" s="35"/>
      <c r="L397" s="36"/>
      <c r="M397" s="34"/>
      <c r="N397" s="2" t="s">
        <v>764</v>
      </c>
    </row>
    <row r="398" spans="1:39" ht="30" customHeight="1">
      <c r="A398" s="8" t="s">
        <v>923</v>
      </c>
      <c r="B398" s="8" t="s">
        <v>924</v>
      </c>
      <c r="C398" s="8" t="s">
        <v>166</v>
      </c>
      <c r="D398" s="9">
        <v>1</v>
      </c>
      <c r="E398" s="12">
        <f>단가대비표!O51</f>
        <v>0</v>
      </c>
      <c r="F398" s="13">
        <f>TRUNC(E398*D398,1)</f>
        <v>0</v>
      </c>
      <c r="G398" s="12">
        <f>단가대비표!P51</f>
        <v>0</v>
      </c>
      <c r="H398" s="13">
        <f>TRUNC(G398*D398,1)</f>
        <v>0</v>
      </c>
      <c r="I398" s="12">
        <f>단가대비표!V51</f>
        <v>0</v>
      </c>
      <c r="J398" s="13">
        <f>TRUNC(I398*D398,1)</f>
        <v>0</v>
      </c>
      <c r="K398" s="12">
        <f>TRUNC(E398+G398+I398,1)</f>
        <v>0</v>
      </c>
      <c r="L398" s="13">
        <f>TRUNC(F398+H398+J398,1)</f>
        <v>0</v>
      </c>
      <c r="M398" s="8" t="s">
        <v>52</v>
      </c>
      <c r="N398" s="5" t="s">
        <v>764</v>
      </c>
      <c r="O398" s="5" t="s">
        <v>925</v>
      </c>
      <c r="P398" s="5" t="s">
        <v>61</v>
      </c>
      <c r="Q398" s="5" t="s">
        <v>61</v>
      </c>
      <c r="R398" s="5" t="s">
        <v>60</v>
      </c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5" t="s">
        <v>52</v>
      </c>
      <c r="AK398" s="5" t="s">
        <v>926</v>
      </c>
      <c r="AL398" s="5" t="s">
        <v>52</v>
      </c>
      <c r="AM398" s="5" t="s">
        <v>52</v>
      </c>
    </row>
    <row r="399" spans="1:39" ht="30" customHeight="1">
      <c r="A399" s="8" t="s">
        <v>314</v>
      </c>
      <c r="B399" s="8" t="s">
        <v>315</v>
      </c>
      <c r="C399" s="8" t="s">
        <v>316</v>
      </c>
      <c r="D399" s="9">
        <v>5.8000000000000003E-2</v>
      </c>
      <c r="E399" s="12">
        <f>단가대비표!O87</f>
        <v>0</v>
      </c>
      <c r="F399" s="13">
        <f>TRUNC(E399*D399,1)</f>
        <v>0</v>
      </c>
      <c r="G399" s="12">
        <f>단가대비표!P87</f>
        <v>0</v>
      </c>
      <c r="H399" s="13">
        <f>TRUNC(G399*D399,1)</f>
        <v>0</v>
      </c>
      <c r="I399" s="12">
        <f>단가대비표!V87</f>
        <v>0</v>
      </c>
      <c r="J399" s="13">
        <f>TRUNC(I399*D399,1)</f>
        <v>0</v>
      </c>
      <c r="K399" s="12">
        <f>TRUNC(E399+G399+I399,1)</f>
        <v>0</v>
      </c>
      <c r="L399" s="13">
        <f>TRUNC(F399+H399+J399,1)</f>
        <v>0</v>
      </c>
      <c r="M399" s="8" t="s">
        <v>52</v>
      </c>
      <c r="N399" s="5" t="s">
        <v>764</v>
      </c>
      <c r="O399" s="5" t="s">
        <v>317</v>
      </c>
      <c r="P399" s="5" t="s">
        <v>61</v>
      </c>
      <c r="Q399" s="5" t="s">
        <v>61</v>
      </c>
      <c r="R399" s="5" t="s">
        <v>60</v>
      </c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5" t="s">
        <v>52</v>
      </c>
      <c r="AK399" s="5" t="s">
        <v>927</v>
      </c>
      <c r="AL399" s="5" t="s">
        <v>52</v>
      </c>
      <c r="AM399" s="5" t="s">
        <v>52</v>
      </c>
    </row>
    <row r="400" spans="1:39" ht="30" customHeight="1">
      <c r="A400" s="8" t="s">
        <v>319</v>
      </c>
      <c r="B400" s="8" t="s">
        <v>52</v>
      </c>
      <c r="C400" s="8" t="s">
        <v>52</v>
      </c>
      <c r="D400" s="9"/>
      <c r="E400" s="12"/>
      <c r="F400" s="13">
        <f>TRUNC(SUMIF(N398:N399, N397, F398:F399),0)</f>
        <v>0</v>
      </c>
      <c r="G400" s="12"/>
      <c r="H400" s="13">
        <f>TRUNC(SUMIF(N398:N399, N397, H398:H399),0)</f>
        <v>0</v>
      </c>
      <c r="I400" s="12"/>
      <c r="J400" s="13">
        <f>TRUNC(SUMIF(N398:N399, N397, J398:J399),0)</f>
        <v>0</v>
      </c>
      <c r="K400" s="12"/>
      <c r="L400" s="13">
        <f>F400+H400+J400</f>
        <v>0</v>
      </c>
      <c r="M400" s="8" t="s">
        <v>52</v>
      </c>
      <c r="N400" s="5" t="s">
        <v>119</v>
      </c>
      <c r="O400" s="5" t="s">
        <v>119</v>
      </c>
      <c r="P400" s="5" t="s">
        <v>52</v>
      </c>
      <c r="Q400" s="5" t="s">
        <v>52</v>
      </c>
      <c r="R400" s="5" t="s">
        <v>52</v>
      </c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5" t="s">
        <v>52</v>
      </c>
      <c r="AK400" s="5" t="s">
        <v>52</v>
      </c>
      <c r="AL400" s="5" t="s">
        <v>52</v>
      </c>
      <c r="AM400" s="5" t="s">
        <v>52</v>
      </c>
    </row>
    <row r="401" spans="1:39" ht="30" customHeight="1">
      <c r="A401" s="9"/>
      <c r="B401" s="9"/>
      <c r="C401" s="9"/>
      <c r="D401" s="9"/>
      <c r="E401" s="12"/>
      <c r="F401" s="13"/>
      <c r="G401" s="12"/>
      <c r="H401" s="13"/>
      <c r="I401" s="12"/>
      <c r="J401" s="13"/>
      <c r="K401" s="12"/>
      <c r="L401" s="13"/>
      <c r="M401" s="9"/>
    </row>
    <row r="402" spans="1:39" ht="30" customHeight="1">
      <c r="A402" s="34" t="s">
        <v>928</v>
      </c>
      <c r="B402" s="34"/>
      <c r="C402" s="34"/>
      <c r="D402" s="34"/>
      <c r="E402" s="35"/>
      <c r="F402" s="36"/>
      <c r="G402" s="35"/>
      <c r="H402" s="36"/>
      <c r="I402" s="35"/>
      <c r="J402" s="36"/>
      <c r="K402" s="35"/>
      <c r="L402" s="36"/>
      <c r="M402" s="34"/>
      <c r="N402" s="2" t="s">
        <v>768</v>
      </c>
    </row>
    <row r="403" spans="1:39" ht="30" customHeight="1">
      <c r="A403" s="8" t="s">
        <v>930</v>
      </c>
      <c r="B403" s="8" t="s">
        <v>931</v>
      </c>
      <c r="C403" s="8" t="s">
        <v>166</v>
      </c>
      <c r="D403" s="9">
        <v>1</v>
      </c>
      <c r="E403" s="12">
        <f>단가대비표!O54</f>
        <v>0</v>
      </c>
      <c r="F403" s="13">
        <f>TRUNC(E403*D403,1)</f>
        <v>0</v>
      </c>
      <c r="G403" s="12">
        <f>단가대비표!P54</f>
        <v>0</v>
      </c>
      <c r="H403" s="13">
        <f>TRUNC(G403*D403,1)</f>
        <v>0</v>
      </c>
      <c r="I403" s="12">
        <f>단가대비표!V54</f>
        <v>0</v>
      </c>
      <c r="J403" s="13">
        <f>TRUNC(I403*D403,1)</f>
        <v>0</v>
      </c>
      <c r="K403" s="12">
        <f>TRUNC(E403+G403+I403,1)</f>
        <v>0</v>
      </c>
      <c r="L403" s="13">
        <f>TRUNC(F403+H403+J403,1)</f>
        <v>0</v>
      </c>
      <c r="M403" s="8" t="s">
        <v>52</v>
      </c>
      <c r="N403" s="5" t="s">
        <v>768</v>
      </c>
      <c r="O403" s="5" t="s">
        <v>932</v>
      </c>
      <c r="P403" s="5" t="s">
        <v>61</v>
      </c>
      <c r="Q403" s="5" t="s">
        <v>61</v>
      </c>
      <c r="R403" s="5" t="s">
        <v>60</v>
      </c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5" t="s">
        <v>52</v>
      </c>
      <c r="AK403" s="5" t="s">
        <v>933</v>
      </c>
      <c r="AL403" s="5" t="s">
        <v>52</v>
      </c>
      <c r="AM403" s="5" t="s">
        <v>52</v>
      </c>
    </row>
    <row r="404" spans="1:39" ht="30" customHeight="1">
      <c r="A404" s="8" t="s">
        <v>314</v>
      </c>
      <c r="B404" s="8" t="s">
        <v>315</v>
      </c>
      <c r="C404" s="8" t="s">
        <v>316</v>
      </c>
      <c r="D404" s="9">
        <v>0.09</v>
      </c>
      <c r="E404" s="12">
        <f>단가대비표!O87</f>
        <v>0</v>
      </c>
      <c r="F404" s="13">
        <f>TRUNC(E404*D404,1)</f>
        <v>0</v>
      </c>
      <c r="G404" s="12">
        <f>단가대비표!P87</f>
        <v>0</v>
      </c>
      <c r="H404" s="13">
        <f>TRUNC(G404*D404,1)</f>
        <v>0</v>
      </c>
      <c r="I404" s="12">
        <f>단가대비표!V87</f>
        <v>0</v>
      </c>
      <c r="J404" s="13">
        <f>TRUNC(I404*D404,1)</f>
        <v>0</v>
      </c>
      <c r="K404" s="12">
        <f>TRUNC(E404+G404+I404,1)</f>
        <v>0</v>
      </c>
      <c r="L404" s="13">
        <f>TRUNC(F404+H404+J404,1)</f>
        <v>0</v>
      </c>
      <c r="M404" s="8" t="s">
        <v>52</v>
      </c>
      <c r="N404" s="5" t="s">
        <v>768</v>
      </c>
      <c r="O404" s="5" t="s">
        <v>317</v>
      </c>
      <c r="P404" s="5" t="s">
        <v>61</v>
      </c>
      <c r="Q404" s="5" t="s">
        <v>61</v>
      </c>
      <c r="R404" s="5" t="s">
        <v>60</v>
      </c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5" t="s">
        <v>52</v>
      </c>
      <c r="AK404" s="5" t="s">
        <v>934</v>
      </c>
      <c r="AL404" s="5" t="s">
        <v>52</v>
      </c>
      <c r="AM404" s="5" t="s">
        <v>52</v>
      </c>
    </row>
    <row r="405" spans="1:39" ht="30" customHeight="1">
      <c r="A405" s="8" t="s">
        <v>319</v>
      </c>
      <c r="B405" s="8" t="s">
        <v>52</v>
      </c>
      <c r="C405" s="8" t="s">
        <v>52</v>
      </c>
      <c r="D405" s="9"/>
      <c r="E405" s="12"/>
      <c r="F405" s="13">
        <f>TRUNC(SUMIF(N403:N404, N402, F403:F404),0)</f>
        <v>0</v>
      </c>
      <c r="G405" s="12"/>
      <c r="H405" s="13">
        <f>TRUNC(SUMIF(N403:N404, N402, H403:H404),0)</f>
        <v>0</v>
      </c>
      <c r="I405" s="12"/>
      <c r="J405" s="13">
        <f>TRUNC(SUMIF(N403:N404, N402, J403:J404),0)</f>
        <v>0</v>
      </c>
      <c r="K405" s="12"/>
      <c r="L405" s="13">
        <f>F405+H405+J405</f>
        <v>0</v>
      </c>
      <c r="M405" s="8" t="s">
        <v>52</v>
      </c>
      <c r="N405" s="5" t="s">
        <v>119</v>
      </c>
      <c r="O405" s="5" t="s">
        <v>119</v>
      </c>
      <c r="P405" s="5" t="s">
        <v>52</v>
      </c>
      <c r="Q405" s="5" t="s">
        <v>52</v>
      </c>
      <c r="R405" s="5" t="s">
        <v>52</v>
      </c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5" t="s">
        <v>52</v>
      </c>
      <c r="AK405" s="5" t="s">
        <v>52</v>
      </c>
      <c r="AL405" s="5" t="s">
        <v>52</v>
      </c>
      <c r="AM405" s="5" t="s">
        <v>52</v>
      </c>
    </row>
    <row r="406" spans="1:39" ht="30" customHeight="1">
      <c r="A406" s="9"/>
      <c r="B406" s="9"/>
      <c r="C406" s="9"/>
      <c r="D406" s="9"/>
      <c r="E406" s="12"/>
      <c r="F406" s="13"/>
      <c r="G406" s="12"/>
      <c r="H406" s="13"/>
      <c r="I406" s="12"/>
      <c r="J406" s="13"/>
      <c r="K406" s="12"/>
      <c r="L406" s="13"/>
      <c r="M406" s="9"/>
    </row>
    <row r="407" spans="1:39" ht="30" customHeight="1">
      <c r="A407" s="34" t="s">
        <v>935</v>
      </c>
      <c r="B407" s="34"/>
      <c r="C407" s="34"/>
      <c r="D407" s="34"/>
      <c r="E407" s="35"/>
      <c r="F407" s="36"/>
      <c r="G407" s="35"/>
      <c r="H407" s="36"/>
      <c r="I407" s="35"/>
      <c r="J407" s="36"/>
      <c r="K407" s="35"/>
      <c r="L407" s="36"/>
      <c r="M407" s="34"/>
      <c r="N407" s="2" t="s">
        <v>772</v>
      </c>
    </row>
    <row r="408" spans="1:39" ht="30" customHeight="1">
      <c r="A408" s="8" t="s">
        <v>770</v>
      </c>
      <c r="B408" s="8" t="s">
        <v>937</v>
      </c>
      <c r="C408" s="8" t="s">
        <v>166</v>
      </c>
      <c r="D408" s="9">
        <v>1</v>
      </c>
      <c r="E408" s="12">
        <f>단가대비표!O25</f>
        <v>0</v>
      </c>
      <c r="F408" s="13">
        <f>TRUNC(E408*D408,1)</f>
        <v>0</v>
      </c>
      <c r="G408" s="12">
        <f>단가대비표!P25</f>
        <v>0</v>
      </c>
      <c r="H408" s="13">
        <f>TRUNC(G408*D408,1)</f>
        <v>0</v>
      </c>
      <c r="I408" s="12">
        <f>단가대비표!V25</f>
        <v>0</v>
      </c>
      <c r="J408" s="13">
        <f>TRUNC(I408*D408,1)</f>
        <v>0</v>
      </c>
      <c r="K408" s="12">
        <f>TRUNC(E408+G408+I408,1)</f>
        <v>0</v>
      </c>
      <c r="L408" s="13">
        <f>TRUNC(F408+H408+J408,1)</f>
        <v>0</v>
      </c>
      <c r="M408" s="8" t="s">
        <v>52</v>
      </c>
      <c r="N408" s="5" t="s">
        <v>772</v>
      </c>
      <c r="O408" s="5" t="s">
        <v>938</v>
      </c>
      <c r="P408" s="5" t="s">
        <v>61</v>
      </c>
      <c r="Q408" s="5" t="s">
        <v>61</v>
      </c>
      <c r="R408" s="5" t="s">
        <v>60</v>
      </c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5" t="s">
        <v>52</v>
      </c>
      <c r="AK408" s="5" t="s">
        <v>939</v>
      </c>
      <c r="AL408" s="5" t="s">
        <v>52</v>
      </c>
      <c r="AM408" s="5" t="s">
        <v>52</v>
      </c>
    </row>
    <row r="409" spans="1:39" ht="30" customHeight="1">
      <c r="A409" s="8" t="s">
        <v>314</v>
      </c>
      <c r="B409" s="8" t="s">
        <v>315</v>
      </c>
      <c r="C409" s="8" t="s">
        <v>316</v>
      </c>
      <c r="D409" s="9">
        <v>0.09</v>
      </c>
      <c r="E409" s="12">
        <f>단가대비표!O87</f>
        <v>0</v>
      </c>
      <c r="F409" s="13">
        <f>TRUNC(E409*D409,1)</f>
        <v>0</v>
      </c>
      <c r="G409" s="12">
        <f>단가대비표!P87</f>
        <v>0</v>
      </c>
      <c r="H409" s="13">
        <f>TRUNC(G409*D409,1)</f>
        <v>0</v>
      </c>
      <c r="I409" s="12">
        <f>단가대비표!V87</f>
        <v>0</v>
      </c>
      <c r="J409" s="13">
        <f>TRUNC(I409*D409,1)</f>
        <v>0</v>
      </c>
      <c r="K409" s="12">
        <f>TRUNC(E409+G409+I409,1)</f>
        <v>0</v>
      </c>
      <c r="L409" s="13">
        <f>TRUNC(F409+H409+J409,1)</f>
        <v>0</v>
      </c>
      <c r="M409" s="8" t="s">
        <v>52</v>
      </c>
      <c r="N409" s="5" t="s">
        <v>772</v>
      </c>
      <c r="O409" s="5" t="s">
        <v>317</v>
      </c>
      <c r="P409" s="5" t="s">
        <v>61</v>
      </c>
      <c r="Q409" s="5" t="s">
        <v>61</v>
      </c>
      <c r="R409" s="5" t="s">
        <v>60</v>
      </c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5" t="s">
        <v>52</v>
      </c>
      <c r="AK409" s="5" t="s">
        <v>940</v>
      </c>
      <c r="AL409" s="5" t="s">
        <v>52</v>
      </c>
      <c r="AM409" s="5" t="s">
        <v>52</v>
      </c>
    </row>
    <row r="410" spans="1:39" ht="30" customHeight="1">
      <c r="A410" s="8" t="s">
        <v>319</v>
      </c>
      <c r="B410" s="8" t="s">
        <v>52</v>
      </c>
      <c r="C410" s="8" t="s">
        <v>52</v>
      </c>
      <c r="D410" s="9"/>
      <c r="E410" s="12"/>
      <c r="F410" s="13">
        <f>TRUNC(SUMIF(N408:N409, N407, F408:F409),0)</f>
        <v>0</v>
      </c>
      <c r="G410" s="12"/>
      <c r="H410" s="13">
        <f>TRUNC(SUMIF(N408:N409, N407, H408:H409),0)</f>
        <v>0</v>
      </c>
      <c r="I410" s="12"/>
      <c r="J410" s="13">
        <f>TRUNC(SUMIF(N408:N409, N407, J408:J409),0)</f>
        <v>0</v>
      </c>
      <c r="K410" s="12"/>
      <c r="L410" s="13">
        <f>F410+H410+J410</f>
        <v>0</v>
      </c>
      <c r="M410" s="8" t="s">
        <v>52</v>
      </c>
      <c r="N410" s="5" t="s">
        <v>119</v>
      </c>
      <c r="O410" s="5" t="s">
        <v>119</v>
      </c>
      <c r="P410" s="5" t="s">
        <v>52</v>
      </c>
      <c r="Q410" s="5" t="s">
        <v>52</v>
      </c>
      <c r="R410" s="5" t="s">
        <v>52</v>
      </c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5" t="s">
        <v>52</v>
      </c>
      <c r="AK410" s="5" t="s">
        <v>52</v>
      </c>
      <c r="AL410" s="5" t="s">
        <v>52</v>
      </c>
      <c r="AM410" s="5" t="s">
        <v>52</v>
      </c>
    </row>
    <row r="411" spans="1:39" ht="30" customHeight="1">
      <c r="A411" s="9"/>
      <c r="B411" s="9"/>
      <c r="C411" s="9"/>
      <c r="D411" s="9"/>
      <c r="E411" s="12"/>
      <c r="F411" s="13"/>
      <c r="G411" s="12"/>
      <c r="H411" s="13"/>
      <c r="I411" s="12"/>
      <c r="J411" s="13"/>
      <c r="K411" s="12"/>
      <c r="L411" s="13"/>
      <c r="M411" s="9"/>
    </row>
    <row r="412" spans="1:39" ht="30" customHeight="1">
      <c r="A412" s="34" t="s">
        <v>941</v>
      </c>
      <c r="B412" s="34"/>
      <c r="C412" s="34"/>
      <c r="D412" s="34"/>
      <c r="E412" s="35"/>
      <c r="F412" s="36"/>
      <c r="G412" s="35"/>
      <c r="H412" s="36"/>
      <c r="I412" s="35"/>
      <c r="J412" s="36"/>
      <c r="K412" s="35"/>
      <c r="L412" s="36"/>
      <c r="M412" s="34"/>
      <c r="N412" s="2" t="s">
        <v>776</v>
      </c>
    </row>
    <row r="413" spans="1:39" ht="30" customHeight="1">
      <c r="A413" s="8" t="s">
        <v>943</v>
      </c>
      <c r="B413" s="8" t="s">
        <v>944</v>
      </c>
      <c r="C413" s="8" t="s">
        <v>58</v>
      </c>
      <c r="D413" s="9">
        <v>1</v>
      </c>
      <c r="E413" s="12">
        <f>단가대비표!O34</f>
        <v>0</v>
      </c>
      <c r="F413" s="13">
        <f>TRUNC(E413*D413,1)</f>
        <v>0</v>
      </c>
      <c r="G413" s="12">
        <f>단가대비표!P34</f>
        <v>0</v>
      </c>
      <c r="H413" s="13">
        <f>TRUNC(G413*D413,1)</f>
        <v>0</v>
      </c>
      <c r="I413" s="12">
        <f>단가대비표!V34</f>
        <v>0</v>
      </c>
      <c r="J413" s="13">
        <f>TRUNC(I413*D413,1)</f>
        <v>0</v>
      </c>
      <c r="K413" s="12">
        <f>TRUNC(E413+G413+I413,1)</f>
        <v>0</v>
      </c>
      <c r="L413" s="13">
        <f>TRUNC(F413+H413+J413,1)</f>
        <v>0</v>
      </c>
      <c r="M413" s="8" t="s">
        <v>52</v>
      </c>
      <c r="N413" s="5" t="s">
        <v>776</v>
      </c>
      <c r="O413" s="5" t="s">
        <v>945</v>
      </c>
      <c r="P413" s="5" t="s">
        <v>61</v>
      </c>
      <c r="Q413" s="5" t="s">
        <v>61</v>
      </c>
      <c r="R413" s="5" t="s">
        <v>60</v>
      </c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5" t="s">
        <v>52</v>
      </c>
      <c r="AK413" s="5" t="s">
        <v>946</v>
      </c>
      <c r="AL413" s="5" t="s">
        <v>52</v>
      </c>
      <c r="AM413" s="5" t="s">
        <v>52</v>
      </c>
    </row>
    <row r="414" spans="1:39" ht="30" customHeight="1">
      <c r="A414" s="8" t="s">
        <v>314</v>
      </c>
      <c r="B414" s="8" t="s">
        <v>315</v>
      </c>
      <c r="C414" s="8" t="s">
        <v>316</v>
      </c>
      <c r="D414" s="9">
        <v>6.3E-2</v>
      </c>
      <c r="E414" s="12">
        <f>단가대비표!O87</f>
        <v>0</v>
      </c>
      <c r="F414" s="13">
        <f>TRUNC(E414*D414,1)</f>
        <v>0</v>
      </c>
      <c r="G414" s="12">
        <f>단가대비표!P87</f>
        <v>0</v>
      </c>
      <c r="H414" s="13">
        <f>TRUNC(G414*D414,1)</f>
        <v>0</v>
      </c>
      <c r="I414" s="12">
        <f>단가대비표!V87</f>
        <v>0</v>
      </c>
      <c r="J414" s="13">
        <f>TRUNC(I414*D414,1)</f>
        <v>0</v>
      </c>
      <c r="K414" s="12">
        <f>TRUNC(E414+G414+I414,1)</f>
        <v>0</v>
      </c>
      <c r="L414" s="13">
        <f>TRUNC(F414+H414+J414,1)</f>
        <v>0</v>
      </c>
      <c r="M414" s="8" t="s">
        <v>52</v>
      </c>
      <c r="N414" s="5" t="s">
        <v>776</v>
      </c>
      <c r="O414" s="5" t="s">
        <v>317</v>
      </c>
      <c r="P414" s="5" t="s">
        <v>61</v>
      </c>
      <c r="Q414" s="5" t="s">
        <v>61</v>
      </c>
      <c r="R414" s="5" t="s">
        <v>60</v>
      </c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5" t="s">
        <v>52</v>
      </c>
      <c r="AK414" s="5" t="s">
        <v>947</v>
      </c>
      <c r="AL414" s="5" t="s">
        <v>52</v>
      </c>
      <c r="AM414" s="5" t="s">
        <v>52</v>
      </c>
    </row>
    <row r="415" spans="1:39" ht="30" customHeight="1">
      <c r="A415" s="8" t="s">
        <v>319</v>
      </c>
      <c r="B415" s="8" t="s">
        <v>52</v>
      </c>
      <c r="C415" s="8" t="s">
        <v>52</v>
      </c>
      <c r="D415" s="9"/>
      <c r="E415" s="12"/>
      <c r="F415" s="13">
        <f>TRUNC(SUMIF(N413:N414, N412, F413:F414),0)</f>
        <v>0</v>
      </c>
      <c r="G415" s="12"/>
      <c r="H415" s="13">
        <f>TRUNC(SUMIF(N413:N414, N412, H413:H414),0)</f>
        <v>0</v>
      </c>
      <c r="I415" s="12"/>
      <c r="J415" s="13">
        <f>TRUNC(SUMIF(N413:N414, N412, J413:J414),0)</f>
        <v>0</v>
      </c>
      <c r="K415" s="12"/>
      <c r="L415" s="13">
        <f>F415+H415+J415</f>
        <v>0</v>
      </c>
      <c r="M415" s="8" t="s">
        <v>52</v>
      </c>
      <c r="N415" s="5" t="s">
        <v>119</v>
      </c>
      <c r="O415" s="5" t="s">
        <v>119</v>
      </c>
      <c r="P415" s="5" t="s">
        <v>52</v>
      </c>
      <c r="Q415" s="5" t="s">
        <v>52</v>
      </c>
      <c r="R415" s="5" t="s">
        <v>52</v>
      </c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5" t="s">
        <v>52</v>
      </c>
      <c r="AK415" s="5" t="s">
        <v>52</v>
      </c>
      <c r="AL415" s="5" t="s">
        <v>52</v>
      </c>
      <c r="AM415" s="5" t="s">
        <v>52</v>
      </c>
    </row>
    <row r="416" spans="1:39" ht="30" customHeight="1">
      <c r="A416" s="9"/>
      <c r="B416" s="9"/>
      <c r="C416" s="9"/>
      <c r="D416" s="9"/>
      <c r="E416" s="12"/>
      <c r="F416" s="13"/>
      <c r="G416" s="12"/>
      <c r="H416" s="13"/>
      <c r="I416" s="12"/>
      <c r="J416" s="13"/>
      <c r="K416" s="12"/>
      <c r="L416" s="13"/>
      <c r="M416" s="9"/>
    </row>
    <row r="417" spans="1:39" ht="30" customHeight="1">
      <c r="A417" s="34" t="s">
        <v>948</v>
      </c>
      <c r="B417" s="34"/>
      <c r="C417" s="34"/>
      <c r="D417" s="34"/>
      <c r="E417" s="35"/>
      <c r="F417" s="36"/>
      <c r="G417" s="35"/>
      <c r="H417" s="36"/>
      <c r="I417" s="35"/>
      <c r="J417" s="36"/>
      <c r="K417" s="35"/>
      <c r="L417" s="36"/>
      <c r="M417" s="34"/>
      <c r="N417" s="2" t="s">
        <v>780</v>
      </c>
    </row>
    <row r="418" spans="1:39" ht="30" customHeight="1">
      <c r="A418" s="8" t="s">
        <v>950</v>
      </c>
      <c r="B418" s="8" t="s">
        <v>951</v>
      </c>
      <c r="C418" s="8" t="s">
        <v>58</v>
      </c>
      <c r="D418" s="9">
        <v>1</v>
      </c>
      <c r="E418" s="12">
        <f>단가대비표!O52</f>
        <v>0</v>
      </c>
      <c r="F418" s="13">
        <f>TRUNC(E418*D418,1)</f>
        <v>0</v>
      </c>
      <c r="G418" s="12">
        <f>단가대비표!P52</f>
        <v>0</v>
      </c>
      <c r="H418" s="13">
        <f>TRUNC(G418*D418,1)</f>
        <v>0</v>
      </c>
      <c r="I418" s="12">
        <f>단가대비표!V52</f>
        <v>0</v>
      </c>
      <c r="J418" s="13">
        <f>TRUNC(I418*D418,1)</f>
        <v>0</v>
      </c>
      <c r="K418" s="12">
        <f>TRUNC(E418+G418+I418,1)</f>
        <v>0</v>
      </c>
      <c r="L418" s="13">
        <f>TRUNC(F418+H418+J418,1)</f>
        <v>0</v>
      </c>
      <c r="M418" s="8" t="s">
        <v>52</v>
      </c>
      <c r="N418" s="5" t="s">
        <v>780</v>
      </c>
      <c r="O418" s="5" t="s">
        <v>952</v>
      </c>
      <c r="P418" s="5" t="s">
        <v>61</v>
      </c>
      <c r="Q418" s="5" t="s">
        <v>61</v>
      </c>
      <c r="R418" s="5" t="s">
        <v>60</v>
      </c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5" t="s">
        <v>52</v>
      </c>
      <c r="AK418" s="5" t="s">
        <v>953</v>
      </c>
      <c r="AL418" s="5" t="s">
        <v>52</v>
      </c>
      <c r="AM418" s="5" t="s">
        <v>52</v>
      </c>
    </row>
    <row r="419" spans="1:39" ht="30" customHeight="1">
      <c r="A419" s="8" t="s">
        <v>314</v>
      </c>
      <c r="B419" s="8" t="s">
        <v>315</v>
      </c>
      <c r="C419" s="8" t="s">
        <v>316</v>
      </c>
      <c r="D419" s="9">
        <v>0.36</v>
      </c>
      <c r="E419" s="12">
        <f>단가대비표!O87</f>
        <v>0</v>
      </c>
      <c r="F419" s="13">
        <f>TRUNC(E419*D419,1)</f>
        <v>0</v>
      </c>
      <c r="G419" s="12">
        <f>단가대비표!P87</f>
        <v>0</v>
      </c>
      <c r="H419" s="13">
        <f>TRUNC(G419*D419,1)</f>
        <v>0</v>
      </c>
      <c r="I419" s="12">
        <f>단가대비표!V87</f>
        <v>0</v>
      </c>
      <c r="J419" s="13">
        <f>TRUNC(I419*D419,1)</f>
        <v>0</v>
      </c>
      <c r="K419" s="12">
        <f>TRUNC(E419+G419+I419,1)</f>
        <v>0</v>
      </c>
      <c r="L419" s="13">
        <f>TRUNC(F419+H419+J419,1)</f>
        <v>0</v>
      </c>
      <c r="M419" s="8" t="s">
        <v>52</v>
      </c>
      <c r="N419" s="5" t="s">
        <v>780</v>
      </c>
      <c r="O419" s="5" t="s">
        <v>317</v>
      </c>
      <c r="P419" s="5" t="s">
        <v>61</v>
      </c>
      <c r="Q419" s="5" t="s">
        <v>61</v>
      </c>
      <c r="R419" s="5" t="s">
        <v>60</v>
      </c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5" t="s">
        <v>52</v>
      </c>
      <c r="AK419" s="5" t="s">
        <v>954</v>
      </c>
      <c r="AL419" s="5" t="s">
        <v>52</v>
      </c>
      <c r="AM419" s="5" t="s">
        <v>52</v>
      </c>
    </row>
    <row r="420" spans="1:39" ht="30" customHeight="1">
      <c r="A420" s="8" t="s">
        <v>319</v>
      </c>
      <c r="B420" s="8" t="s">
        <v>52</v>
      </c>
      <c r="C420" s="8" t="s">
        <v>52</v>
      </c>
      <c r="D420" s="9"/>
      <c r="E420" s="12"/>
      <c r="F420" s="13">
        <f>TRUNC(SUMIF(N418:N419, N417, F418:F419),0)</f>
        <v>0</v>
      </c>
      <c r="G420" s="12"/>
      <c r="H420" s="13">
        <f>TRUNC(SUMIF(N418:N419, N417, H418:H419),0)</f>
        <v>0</v>
      </c>
      <c r="I420" s="12"/>
      <c r="J420" s="13">
        <f>TRUNC(SUMIF(N418:N419, N417, J418:J419),0)</f>
        <v>0</v>
      </c>
      <c r="K420" s="12"/>
      <c r="L420" s="13">
        <f>F420+H420+J420</f>
        <v>0</v>
      </c>
      <c r="M420" s="8" t="s">
        <v>52</v>
      </c>
      <c r="N420" s="5" t="s">
        <v>119</v>
      </c>
      <c r="O420" s="5" t="s">
        <v>119</v>
      </c>
      <c r="P420" s="5" t="s">
        <v>52</v>
      </c>
      <c r="Q420" s="5" t="s">
        <v>52</v>
      </c>
      <c r="R420" s="5" t="s">
        <v>52</v>
      </c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5" t="s">
        <v>52</v>
      </c>
      <c r="AK420" s="5" t="s">
        <v>52</v>
      </c>
      <c r="AL420" s="5" t="s">
        <v>52</v>
      </c>
      <c r="AM420" s="5" t="s">
        <v>52</v>
      </c>
    </row>
    <row r="421" spans="1:39" ht="30" customHeight="1">
      <c r="A421" s="9"/>
      <c r="B421" s="9"/>
      <c r="C421" s="9"/>
      <c r="D421" s="9"/>
      <c r="E421" s="12"/>
      <c r="F421" s="13"/>
      <c r="G421" s="12"/>
      <c r="H421" s="13"/>
      <c r="I421" s="12"/>
      <c r="J421" s="13"/>
      <c r="K421" s="12"/>
      <c r="L421" s="13"/>
      <c r="M421" s="9"/>
    </row>
    <row r="422" spans="1:39" ht="30" customHeight="1">
      <c r="A422" s="34" t="s">
        <v>955</v>
      </c>
      <c r="B422" s="34"/>
      <c r="C422" s="34"/>
      <c r="D422" s="34"/>
      <c r="E422" s="35"/>
      <c r="F422" s="36"/>
      <c r="G422" s="35"/>
      <c r="H422" s="36"/>
      <c r="I422" s="35"/>
      <c r="J422" s="36"/>
      <c r="K422" s="35"/>
      <c r="L422" s="36"/>
      <c r="M422" s="34"/>
      <c r="N422" s="2" t="s">
        <v>784</v>
      </c>
    </row>
    <row r="423" spans="1:39" ht="30" customHeight="1">
      <c r="A423" s="8" t="s">
        <v>957</v>
      </c>
      <c r="B423" s="8" t="s">
        <v>958</v>
      </c>
      <c r="C423" s="8" t="s">
        <v>71</v>
      </c>
      <c r="D423" s="9">
        <v>1.05</v>
      </c>
      <c r="E423" s="12">
        <f>단가대비표!O12</f>
        <v>0</v>
      </c>
      <c r="F423" s="13">
        <f>TRUNC(E423*D423,1)</f>
        <v>0</v>
      </c>
      <c r="G423" s="12">
        <f>단가대비표!P12</f>
        <v>0</v>
      </c>
      <c r="H423" s="13">
        <f>TRUNC(G423*D423,1)</f>
        <v>0</v>
      </c>
      <c r="I423" s="12">
        <f>단가대비표!V12</f>
        <v>0</v>
      </c>
      <c r="J423" s="13">
        <f>TRUNC(I423*D423,1)</f>
        <v>0</v>
      </c>
      <c r="K423" s="12">
        <f>TRUNC(E423+G423+I423,1)</f>
        <v>0</v>
      </c>
      <c r="L423" s="13">
        <f>TRUNC(F423+H423+J423,1)</f>
        <v>0</v>
      </c>
      <c r="M423" s="8" t="s">
        <v>52</v>
      </c>
      <c r="N423" s="5" t="s">
        <v>784</v>
      </c>
      <c r="O423" s="5" t="s">
        <v>959</v>
      </c>
      <c r="P423" s="5" t="s">
        <v>61</v>
      </c>
      <c r="Q423" s="5" t="s">
        <v>61</v>
      </c>
      <c r="R423" s="5" t="s">
        <v>60</v>
      </c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5" t="s">
        <v>52</v>
      </c>
      <c r="AK423" s="5" t="s">
        <v>960</v>
      </c>
      <c r="AL423" s="5" t="s">
        <v>52</v>
      </c>
      <c r="AM423" s="5" t="s">
        <v>52</v>
      </c>
    </row>
    <row r="424" spans="1:39" ht="30" customHeight="1">
      <c r="A424" s="8" t="s">
        <v>314</v>
      </c>
      <c r="B424" s="8" t="s">
        <v>315</v>
      </c>
      <c r="C424" s="8" t="s">
        <v>316</v>
      </c>
      <c r="D424" s="9">
        <v>9.2999999999999999E-2</v>
      </c>
      <c r="E424" s="12">
        <f>단가대비표!O87</f>
        <v>0</v>
      </c>
      <c r="F424" s="13">
        <f>TRUNC(E424*D424,1)</f>
        <v>0</v>
      </c>
      <c r="G424" s="12">
        <f>단가대비표!P87</f>
        <v>0</v>
      </c>
      <c r="H424" s="13">
        <f>TRUNC(G424*D424,1)</f>
        <v>0</v>
      </c>
      <c r="I424" s="12">
        <f>단가대비표!V87</f>
        <v>0</v>
      </c>
      <c r="J424" s="13">
        <f>TRUNC(I424*D424,1)</f>
        <v>0</v>
      </c>
      <c r="K424" s="12">
        <f>TRUNC(E424+G424+I424,1)</f>
        <v>0</v>
      </c>
      <c r="L424" s="13">
        <f>TRUNC(F424+H424+J424,1)</f>
        <v>0</v>
      </c>
      <c r="M424" s="8" t="s">
        <v>52</v>
      </c>
      <c r="N424" s="5" t="s">
        <v>784</v>
      </c>
      <c r="O424" s="5" t="s">
        <v>317</v>
      </c>
      <c r="P424" s="5" t="s">
        <v>61</v>
      </c>
      <c r="Q424" s="5" t="s">
        <v>61</v>
      </c>
      <c r="R424" s="5" t="s">
        <v>60</v>
      </c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5" t="s">
        <v>52</v>
      </c>
      <c r="AK424" s="5" t="s">
        <v>961</v>
      </c>
      <c r="AL424" s="5" t="s">
        <v>52</v>
      </c>
      <c r="AM424" s="5" t="s">
        <v>52</v>
      </c>
    </row>
    <row r="425" spans="1:39" ht="30" customHeight="1">
      <c r="A425" s="8" t="s">
        <v>319</v>
      </c>
      <c r="B425" s="8" t="s">
        <v>52</v>
      </c>
      <c r="C425" s="8" t="s">
        <v>52</v>
      </c>
      <c r="D425" s="9"/>
      <c r="E425" s="12"/>
      <c r="F425" s="13">
        <f>TRUNC(SUMIF(N423:N424, N422, F423:F424),0)</f>
        <v>0</v>
      </c>
      <c r="G425" s="12"/>
      <c r="H425" s="13">
        <f>TRUNC(SUMIF(N423:N424, N422, H423:H424),0)</f>
        <v>0</v>
      </c>
      <c r="I425" s="12"/>
      <c r="J425" s="13">
        <f>TRUNC(SUMIF(N423:N424, N422, J423:J424),0)</f>
        <v>0</v>
      </c>
      <c r="K425" s="12"/>
      <c r="L425" s="13">
        <f>F425+H425+J425</f>
        <v>0</v>
      </c>
      <c r="M425" s="8" t="s">
        <v>52</v>
      </c>
      <c r="N425" s="5" t="s">
        <v>119</v>
      </c>
      <c r="O425" s="5" t="s">
        <v>119</v>
      </c>
      <c r="P425" s="5" t="s">
        <v>52</v>
      </c>
      <c r="Q425" s="5" t="s">
        <v>52</v>
      </c>
      <c r="R425" s="5" t="s">
        <v>52</v>
      </c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5" t="s">
        <v>52</v>
      </c>
      <c r="AK425" s="5" t="s">
        <v>52</v>
      </c>
      <c r="AL425" s="5" t="s">
        <v>52</v>
      </c>
      <c r="AM425" s="5" t="s">
        <v>52</v>
      </c>
    </row>
    <row r="426" spans="1:39" ht="30" customHeight="1">
      <c r="A426" s="9"/>
      <c r="B426" s="9"/>
      <c r="C426" s="9"/>
      <c r="D426" s="9"/>
      <c r="E426" s="12"/>
      <c r="F426" s="13"/>
      <c r="G426" s="12"/>
      <c r="H426" s="13"/>
      <c r="I426" s="12"/>
      <c r="J426" s="13"/>
      <c r="K426" s="12"/>
      <c r="L426" s="13"/>
      <c r="M426" s="9"/>
    </row>
    <row r="427" spans="1:39" ht="30" customHeight="1">
      <c r="A427" s="34" t="s">
        <v>962</v>
      </c>
      <c r="B427" s="34"/>
      <c r="C427" s="34"/>
      <c r="D427" s="34"/>
      <c r="E427" s="35"/>
      <c r="F427" s="36"/>
      <c r="G427" s="35"/>
      <c r="H427" s="36"/>
      <c r="I427" s="35"/>
      <c r="J427" s="36"/>
      <c r="K427" s="35"/>
      <c r="L427" s="36"/>
      <c r="M427" s="34"/>
      <c r="N427" s="2" t="s">
        <v>802</v>
      </c>
    </row>
    <row r="428" spans="1:39" ht="30" customHeight="1">
      <c r="A428" s="8" t="s">
        <v>964</v>
      </c>
      <c r="B428" s="8" t="s">
        <v>965</v>
      </c>
      <c r="C428" s="8" t="s">
        <v>166</v>
      </c>
      <c r="D428" s="9">
        <v>1</v>
      </c>
      <c r="E428" s="12">
        <f>단가대비표!O55</f>
        <v>0</v>
      </c>
      <c r="F428" s="13">
        <f>TRUNC(E428*D428,1)</f>
        <v>0</v>
      </c>
      <c r="G428" s="12">
        <f>단가대비표!P55</f>
        <v>0</v>
      </c>
      <c r="H428" s="13">
        <f>TRUNC(G428*D428,1)</f>
        <v>0</v>
      </c>
      <c r="I428" s="12">
        <f>단가대비표!V55</f>
        <v>0</v>
      </c>
      <c r="J428" s="13">
        <f>TRUNC(I428*D428,1)</f>
        <v>0</v>
      </c>
      <c r="K428" s="12">
        <f>TRUNC(E428+G428+I428,1)</f>
        <v>0</v>
      </c>
      <c r="L428" s="13">
        <f>TRUNC(F428+H428+J428,1)</f>
        <v>0</v>
      </c>
      <c r="M428" s="8" t="s">
        <v>52</v>
      </c>
      <c r="N428" s="5" t="s">
        <v>802</v>
      </c>
      <c r="O428" s="5" t="s">
        <v>966</v>
      </c>
      <c r="P428" s="5" t="s">
        <v>61</v>
      </c>
      <c r="Q428" s="5" t="s">
        <v>61</v>
      </c>
      <c r="R428" s="5" t="s">
        <v>60</v>
      </c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5" t="s">
        <v>52</v>
      </c>
      <c r="AK428" s="5" t="s">
        <v>967</v>
      </c>
      <c r="AL428" s="5" t="s">
        <v>52</v>
      </c>
      <c r="AM428" s="5" t="s">
        <v>52</v>
      </c>
    </row>
    <row r="429" spans="1:39" ht="30" customHeight="1">
      <c r="A429" s="8" t="s">
        <v>314</v>
      </c>
      <c r="B429" s="8" t="s">
        <v>315</v>
      </c>
      <c r="C429" s="8" t="s">
        <v>316</v>
      </c>
      <c r="D429" s="9">
        <v>0.11899999999999999</v>
      </c>
      <c r="E429" s="12">
        <f>단가대비표!O87</f>
        <v>0</v>
      </c>
      <c r="F429" s="13">
        <f>TRUNC(E429*D429,1)</f>
        <v>0</v>
      </c>
      <c r="G429" s="12">
        <f>단가대비표!P87</f>
        <v>0</v>
      </c>
      <c r="H429" s="13">
        <f>TRUNC(G429*D429,1)</f>
        <v>0</v>
      </c>
      <c r="I429" s="12">
        <f>단가대비표!V87</f>
        <v>0</v>
      </c>
      <c r="J429" s="13">
        <f>TRUNC(I429*D429,1)</f>
        <v>0</v>
      </c>
      <c r="K429" s="12">
        <f>TRUNC(E429+G429+I429,1)</f>
        <v>0</v>
      </c>
      <c r="L429" s="13">
        <f>TRUNC(F429+H429+J429,1)</f>
        <v>0</v>
      </c>
      <c r="M429" s="8" t="s">
        <v>52</v>
      </c>
      <c r="N429" s="5" t="s">
        <v>802</v>
      </c>
      <c r="O429" s="5" t="s">
        <v>317</v>
      </c>
      <c r="P429" s="5" t="s">
        <v>61</v>
      </c>
      <c r="Q429" s="5" t="s">
        <v>61</v>
      </c>
      <c r="R429" s="5" t="s">
        <v>60</v>
      </c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5" t="s">
        <v>52</v>
      </c>
      <c r="AK429" s="5" t="s">
        <v>968</v>
      </c>
      <c r="AL429" s="5" t="s">
        <v>52</v>
      </c>
      <c r="AM429" s="5" t="s">
        <v>52</v>
      </c>
    </row>
    <row r="430" spans="1:39" ht="30" customHeight="1">
      <c r="A430" s="8" t="s">
        <v>319</v>
      </c>
      <c r="B430" s="8" t="s">
        <v>52</v>
      </c>
      <c r="C430" s="8" t="s">
        <v>52</v>
      </c>
      <c r="D430" s="9"/>
      <c r="E430" s="12"/>
      <c r="F430" s="13">
        <f>TRUNC(SUMIF(N428:N429, N427, F428:F429),0)</f>
        <v>0</v>
      </c>
      <c r="G430" s="12"/>
      <c r="H430" s="13">
        <f>TRUNC(SUMIF(N428:N429, N427, H428:H429),0)</f>
        <v>0</v>
      </c>
      <c r="I430" s="12"/>
      <c r="J430" s="13">
        <f>TRUNC(SUMIF(N428:N429, N427, J428:J429),0)</f>
        <v>0</v>
      </c>
      <c r="K430" s="12"/>
      <c r="L430" s="13">
        <f>F430+H430+J430</f>
        <v>0</v>
      </c>
      <c r="M430" s="8" t="s">
        <v>52</v>
      </c>
      <c r="N430" s="5" t="s">
        <v>119</v>
      </c>
      <c r="O430" s="5" t="s">
        <v>119</v>
      </c>
      <c r="P430" s="5" t="s">
        <v>52</v>
      </c>
      <c r="Q430" s="5" t="s">
        <v>52</v>
      </c>
      <c r="R430" s="5" t="s">
        <v>52</v>
      </c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5" t="s">
        <v>52</v>
      </c>
      <c r="AK430" s="5" t="s">
        <v>52</v>
      </c>
      <c r="AL430" s="5" t="s">
        <v>52</v>
      </c>
      <c r="AM430" s="5" t="s">
        <v>52</v>
      </c>
    </row>
  </sheetData>
  <mergeCells count="100">
    <mergeCell ref="A427:M427"/>
    <mergeCell ref="A374:M374"/>
    <mergeCell ref="A377:M377"/>
    <mergeCell ref="A382:M382"/>
    <mergeCell ref="A387:M387"/>
    <mergeCell ref="A392:M392"/>
    <mergeCell ref="A397:M397"/>
    <mergeCell ref="A402:M402"/>
    <mergeCell ref="A407:M407"/>
    <mergeCell ref="A412:M412"/>
    <mergeCell ref="A417:M417"/>
    <mergeCell ref="A422:M422"/>
    <mergeCell ref="A369:M369"/>
    <mergeCell ref="A276:M276"/>
    <mergeCell ref="A283:M283"/>
    <mergeCell ref="A290:M290"/>
    <mergeCell ref="A311:M311"/>
    <mergeCell ref="A322:M322"/>
    <mergeCell ref="A334:M334"/>
    <mergeCell ref="A340:M340"/>
    <mergeCell ref="A347:M347"/>
    <mergeCell ref="A354:M354"/>
    <mergeCell ref="A359:M359"/>
    <mergeCell ref="A364:M364"/>
    <mergeCell ref="A269:M269"/>
    <mergeCell ref="A199:M199"/>
    <mergeCell ref="A205:M205"/>
    <mergeCell ref="A211:M211"/>
    <mergeCell ref="A216:M216"/>
    <mergeCell ref="A222:M222"/>
    <mergeCell ref="A229:M229"/>
    <mergeCell ref="A236:M236"/>
    <mergeCell ref="A243:M243"/>
    <mergeCell ref="A251:M251"/>
    <mergeCell ref="A257:M257"/>
    <mergeCell ref="A263:M263"/>
    <mergeCell ref="A193:M193"/>
    <mergeCell ref="A126:M126"/>
    <mergeCell ref="A133:M133"/>
    <mergeCell ref="A140:M140"/>
    <mergeCell ref="A148:M148"/>
    <mergeCell ref="A154:M154"/>
    <mergeCell ref="A160:M160"/>
    <mergeCell ref="A166:M166"/>
    <mergeCell ref="A172:M172"/>
    <mergeCell ref="A178:M178"/>
    <mergeCell ref="A183:M183"/>
    <mergeCell ref="A188:M188"/>
    <mergeCell ref="A119:M119"/>
    <mergeCell ref="A37:M37"/>
    <mergeCell ref="A44:M44"/>
    <mergeCell ref="A51:M51"/>
    <mergeCell ref="A60:M60"/>
    <mergeCell ref="A66:M66"/>
    <mergeCell ref="A76:M76"/>
    <mergeCell ref="A82:M82"/>
    <mergeCell ref="A87:M87"/>
    <mergeCell ref="A92:M92"/>
    <mergeCell ref="A105:M105"/>
    <mergeCell ref="A112:M112"/>
    <mergeCell ref="A4:M4"/>
    <mergeCell ref="A8:M8"/>
    <mergeCell ref="A12:M12"/>
    <mergeCell ref="A16:M16"/>
    <mergeCell ref="A23:M23"/>
    <mergeCell ref="A30:M30"/>
    <mergeCell ref="AF2:AF3"/>
    <mergeCell ref="AG2:AG3"/>
    <mergeCell ref="AH2:AH3"/>
    <mergeCell ref="AI2:AI3"/>
    <mergeCell ref="T2:T3"/>
    <mergeCell ref="U2:U3"/>
    <mergeCell ref="V2:V3"/>
    <mergeCell ref="W2:W3"/>
    <mergeCell ref="X2:X3"/>
    <mergeCell ref="Y2:Y3"/>
    <mergeCell ref="N2:N3"/>
    <mergeCell ref="O2:O3"/>
    <mergeCell ref="P2:P3"/>
    <mergeCell ref="Q2:Q3"/>
    <mergeCell ref="R2:R3"/>
    <mergeCell ref="AJ2:AJ3"/>
    <mergeCell ref="AK2:AK3"/>
    <mergeCell ref="Z2:Z3"/>
    <mergeCell ref="AA2:AA3"/>
    <mergeCell ref="AB2:AB3"/>
    <mergeCell ref="AC2:AC3"/>
    <mergeCell ref="AD2:AD3"/>
    <mergeCell ref="AE2:AE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4" type="noConversion"/>
  <pageMargins left="0.78740157480314954" right="0" top="0.39370078740157477" bottom="0.39370078740157477" header="0" footer="0"/>
  <pageSetup paperSize="9" scale="67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"/>
  <sheetViews>
    <sheetView topLeftCell="B1" workbookViewId="0">
      <selection activeCell="G15" sqref="G15"/>
    </sheetView>
  </sheetViews>
  <sheetFormatPr defaultRowHeight="12"/>
  <cols>
    <col min="1" max="1" width="11.7109375" hidden="1" customWidth="1"/>
    <col min="2" max="3" width="30.7109375" customWidth="1"/>
    <col min="4" max="4" width="4.7109375" customWidth="1"/>
    <col min="5" max="8" width="13.7109375" customWidth="1"/>
    <col min="9" max="9" width="8.7109375" customWidth="1"/>
    <col min="10" max="10" width="12.7109375" customWidth="1"/>
    <col min="11" max="11" width="11.7109375" hidden="1" customWidth="1"/>
  </cols>
  <sheetData>
    <row r="1" spans="1:11" ht="30" customHeight="1">
      <c r="A1" s="29" t="s">
        <v>969</v>
      </c>
      <c r="B1" s="29"/>
      <c r="C1" s="29"/>
      <c r="D1" s="29"/>
      <c r="E1" s="29"/>
      <c r="F1" s="29"/>
      <c r="G1" s="29"/>
      <c r="H1" s="29"/>
      <c r="I1" s="29"/>
      <c r="J1" s="29"/>
    </row>
    <row r="2" spans="1:11" ht="30" customHeight="1">
      <c r="A2" s="30" t="s">
        <v>1</v>
      </c>
      <c r="B2" s="30"/>
      <c r="C2" s="30"/>
      <c r="D2" s="30"/>
      <c r="E2" s="30"/>
      <c r="F2" s="30"/>
      <c r="G2" s="30"/>
      <c r="H2" s="30"/>
      <c r="I2" s="30"/>
      <c r="J2" s="30"/>
    </row>
    <row r="3" spans="1:11" ht="30" customHeight="1">
      <c r="A3" s="3" t="s">
        <v>293</v>
      </c>
      <c r="B3" s="3" t="s">
        <v>2</v>
      </c>
      <c r="C3" s="3" t="s">
        <v>3</v>
      </c>
      <c r="D3" s="3" t="s">
        <v>4</v>
      </c>
      <c r="E3" s="3" t="s">
        <v>294</v>
      </c>
      <c r="F3" s="3" t="s">
        <v>295</v>
      </c>
      <c r="G3" s="3" t="s">
        <v>296</v>
      </c>
      <c r="H3" s="3" t="s">
        <v>297</v>
      </c>
      <c r="I3" s="3" t="s">
        <v>298</v>
      </c>
      <c r="J3" s="3" t="s">
        <v>970</v>
      </c>
      <c r="K3" s="2" t="s">
        <v>971</v>
      </c>
    </row>
    <row r="4" spans="1:11" ht="30" customHeight="1">
      <c r="A4" s="8" t="s">
        <v>444</v>
      </c>
      <c r="B4" s="8" t="s">
        <v>441</v>
      </c>
      <c r="C4" s="8" t="s">
        <v>442</v>
      </c>
      <c r="D4" s="8" t="s">
        <v>443</v>
      </c>
      <c r="E4" s="14"/>
      <c r="F4" s="14"/>
      <c r="G4" s="14"/>
      <c r="H4" s="14"/>
      <c r="I4" s="8" t="s">
        <v>977</v>
      </c>
      <c r="J4" s="8" t="s">
        <v>52</v>
      </c>
      <c r="K4" s="5" t="s">
        <v>444</v>
      </c>
    </row>
    <row r="5" spans="1:11" ht="30" customHeight="1">
      <c r="A5" s="8" t="s">
        <v>448</v>
      </c>
      <c r="B5" s="8" t="s">
        <v>446</v>
      </c>
      <c r="C5" s="8" t="s">
        <v>447</v>
      </c>
      <c r="D5" s="8" t="s">
        <v>443</v>
      </c>
      <c r="E5" s="14"/>
      <c r="F5" s="14"/>
      <c r="G5" s="14"/>
      <c r="H5" s="14"/>
      <c r="I5" s="8" t="s">
        <v>1007</v>
      </c>
      <c r="J5" s="8" t="s">
        <v>52</v>
      </c>
      <c r="K5" s="5" t="s">
        <v>448</v>
      </c>
    </row>
  </sheetData>
  <mergeCells count="2">
    <mergeCell ref="A1:J1"/>
    <mergeCell ref="A2:J2"/>
  </mergeCells>
  <phoneticPr fontId="4" type="noConversion"/>
  <pageMargins left="0.78740157480314954" right="0" top="0.39370078740157477" bottom="0.39370078740157477" header="0" footer="0"/>
  <pageSetup paperSize="9" scale="93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3"/>
  <sheetViews>
    <sheetView workbookViewId="0">
      <selection activeCell="A18" sqref="A18"/>
    </sheetView>
  </sheetViews>
  <sheetFormatPr defaultRowHeight="12"/>
  <cols>
    <col min="1" max="1" width="77.7109375" customWidth="1"/>
    <col min="2" max="5" width="13.7109375" customWidth="1"/>
    <col min="6" max="6" width="12.7109375" customWidth="1"/>
    <col min="7" max="8" width="11.7109375" hidden="1" customWidth="1"/>
    <col min="9" max="10" width="30.7109375" hidden="1" customWidth="1"/>
    <col min="11" max="11" width="6.7109375" hidden="1" customWidth="1"/>
    <col min="12" max="12" width="13.7109375" hidden="1" customWidth="1"/>
  </cols>
  <sheetData>
    <row r="1" spans="1:12" ht="30" customHeight="1">
      <c r="A1" s="29" t="s">
        <v>972</v>
      </c>
      <c r="B1" s="29"/>
      <c r="C1" s="29"/>
      <c r="D1" s="29"/>
      <c r="E1" s="29"/>
      <c r="F1" s="29"/>
    </row>
    <row r="2" spans="1:12" ht="30" customHeight="1">
      <c r="A2" s="37" t="s">
        <v>1</v>
      </c>
      <c r="B2" s="37"/>
      <c r="C2" s="37"/>
      <c r="D2" s="37"/>
      <c r="E2" s="37"/>
      <c r="F2" s="37"/>
    </row>
    <row r="3" spans="1:12" ht="30" customHeight="1">
      <c r="A3" s="3" t="s">
        <v>973</v>
      </c>
      <c r="B3" s="3" t="s">
        <v>294</v>
      </c>
      <c r="C3" s="3" t="s">
        <v>295</v>
      </c>
      <c r="D3" s="3" t="s">
        <v>296</v>
      </c>
      <c r="E3" s="3" t="s">
        <v>297</v>
      </c>
      <c r="F3" s="3" t="s">
        <v>970</v>
      </c>
      <c r="G3" s="2" t="s">
        <v>971</v>
      </c>
      <c r="H3" s="2" t="s">
        <v>974</v>
      </c>
      <c r="I3" s="2" t="s">
        <v>975</v>
      </c>
      <c r="J3" s="2" t="s">
        <v>976</v>
      </c>
      <c r="K3" s="2" t="s">
        <v>4</v>
      </c>
      <c r="L3" s="2" t="s">
        <v>5</v>
      </c>
    </row>
    <row r="4" spans="1:12" ht="20.100000000000001" customHeight="1">
      <c r="A4" s="15" t="s">
        <v>978</v>
      </c>
      <c r="B4" s="15"/>
      <c r="C4" s="15"/>
      <c r="D4" s="15"/>
      <c r="E4" s="15"/>
      <c r="F4" s="16" t="s">
        <v>52</v>
      </c>
      <c r="G4" s="2" t="s">
        <v>444</v>
      </c>
      <c r="I4" s="2" t="s">
        <v>441</v>
      </c>
      <c r="J4" s="2" t="s">
        <v>442</v>
      </c>
      <c r="K4" s="2" t="s">
        <v>443</v>
      </c>
    </row>
    <row r="5" spans="1:12" ht="20.100000000000001" customHeight="1">
      <c r="A5" s="17" t="s">
        <v>52</v>
      </c>
      <c r="B5" s="18"/>
      <c r="C5" s="18"/>
      <c r="D5" s="18"/>
      <c r="E5" s="18"/>
      <c r="F5" s="17" t="s">
        <v>52</v>
      </c>
      <c r="G5" s="2" t="s">
        <v>444</v>
      </c>
      <c r="H5" s="2" t="s">
        <v>979</v>
      </c>
      <c r="I5" s="2" t="s">
        <v>52</v>
      </c>
      <c r="J5" s="2" t="s">
        <v>52</v>
      </c>
      <c r="K5" s="2" t="s">
        <v>52</v>
      </c>
      <c r="L5">
        <v>1</v>
      </c>
    </row>
    <row r="6" spans="1:12" ht="20.100000000000001" customHeight="1">
      <c r="A6" s="17" t="s">
        <v>980</v>
      </c>
      <c r="B6" s="18">
        <v>0</v>
      </c>
      <c r="C6" s="18">
        <v>0</v>
      </c>
      <c r="D6" s="18">
        <v>0</v>
      </c>
      <c r="E6" s="18">
        <v>0</v>
      </c>
      <c r="F6" s="17" t="s">
        <v>52</v>
      </c>
      <c r="G6" s="2" t="s">
        <v>444</v>
      </c>
      <c r="H6" s="2" t="s">
        <v>981</v>
      </c>
      <c r="I6" s="2" t="s">
        <v>982</v>
      </c>
      <c r="J6" s="2" t="s">
        <v>52</v>
      </c>
      <c r="K6" s="2" t="s">
        <v>52</v>
      </c>
    </row>
    <row r="7" spans="1:12" ht="20.100000000000001" customHeight="1">
      <c r="A7" s="17" t="s">
        <v>983</v>
      </c>
      <c r="B7" s="18">
        <v>0</v>
      </c>
      <c r="C7" s="18">
        <v>0</v>
      </c>
      <c r="D7" s="18">
        <v>0</v>
      </c>
      <c r="E7" s="18">
        <v>0</v>
      </c>
      <c r="F7" s="17" t="s">
        <v>52</v>
      </c>
      <c r="G7" s="2" t="s">
        <v>444</v>
      </c>
      <c r="H7" s="2" t="s">
        <v>981</v>
      </c>
      <c r="I7" s="2" t="s">
        <v>984</v>
      </c>
      <c r="J7" s="2" t="s">
        <v>52</v>
      </c>
      <c r="K7" s="2" t="s">
        <v>52</v>
      </c>
    </row>
    <row r="8" spans="1:12" ht="20.100000000000001" customHeight="1">
      <c r="A8" s="17" t="s">
        <v>985</v>
      </c>
      <c r="B8" s="18">
        <v>0</v>
      </c>
      <c r="C8" s="18">
        <v>0</v>
      </c>
      <c r="D8" s="18">
        <v>0</v>
      </c>
      <c r="E8" s="18">
        <v>0</v>
      </c>
      <c r="F8" s="17" t="s">
        <v>52</v>
      </c>
      <c r="G8" s="2" t="s">
        <v>444</v>
      </c>
      <c r="H8" s="2" t="s">
        <v>981</v>
      </c>
      <c r="I8" s="2" t="s">
        <v>52</v>
      </c>
      <c r="J8" s="2" t="s">
        <v>52</v>
      </c>
      <c r="K8" s="2" t="s">
        <v>52</v>
      </c>
    </row>
    <row r="9" spans="1:12" ht="20.100000000000001" customHeight="1">
      <c r="A9" s="17" t="s">
        <v>986</v>
      </c>
      <c r="B9" s="18">
        <v>0</v>
      </c>
      <c r="C9" s="18">
        <v>0</v>
      </c>
      <c r="D9" s="18">
        <v>0</v>
      </c>
      <c r="E9" s="18">
        <v>0</v>
      </c>
      <c r="F9" s="17" t="s">
        <v>52</v>
      </c>
      <c r="G9" s="2" t="s">
        <v>444</v>
      </c>
      <c r="H9" s="2" t="s">
        <v>981</v>
      </c>
      <c r="I9" s="2" t="s">
        <v>987</v>
      </c>
      <c r="J9" s="2" t="s">
        <v>52</v>
      </c>
      <c r="K9" s="2" t="s">
        <v>52</v>
      </c>
    </row>
    <row r="10" spans="1:12" ht="20.100000000000001" customHeight="1">
      <c r="A10" s="17" t="s">
        <v>988</v>
      </c>
      <c r="B10" s="18">
        <v>0</v>
      </c>
      <c r="C10" s="18">
        <v>0</v>
      </c>
      <c r="D10" s="18">
        <v>0</v>
      </c>
      <c r="E10" s="18">
        <v>0</v>
      </c>
      <c r="F10" s="17" t="s">
        <v>52</v>
      </c>
      <c r="G10" s="2" t="s">
        <v>444</v>
      </c>
      <c r="H10" s="2" t="s">
        <v>981</v>
      </c>
      <c r="I10" s="2" t="s">
        <v>989</v>
      </c>
      <c r="J10" s="2" t="s">
        <v>52</v>
      </c>
      <c r="K10" s="2" t="s">
        <v>52</v>
      </c>
    </row>
    <row r="11" spans="1:12" ht="20.100000000000001" customHeight="1">
      <c r="A11" s="17" t="s">
        <v>990</v>
      </c>
      <c r="B11" s="18">
        <v>0</v>
      </c>
      <c r="C11" s="18">
        <v>0</v>
      </c>
      <c r="D11" s="18">
        <v>0</v>
      </c>
      <c r="E11" s="18">
        <v>0</v>
      </c>
      <c r="F11" s="17" t="s">
        <v>52</v>
      </c>
      <c r="G11" s="2" t="s">
        <v>444</v>
      </c>
      <c r="H11" s="2" t="s">
        <v>981</v>
      </c>
      <c r="I11" s="2" t="s">
        <v>991</v>
      </c>
      <c r="J11" s="2" t="s">
        <v>52</v>
      </c>
      <c r="K11" s="2" t="s">
        <v>52</v>
      </c>
    </row>
    <row r="12" spans="1:12" ht="20.100000000000001" customHeight="1">
      <c r="A12" s="17" t="s">
        <v>992</v>
      </c>
      <c r="B12" s="18">
        <v>0</v>
      </c>
      <c r="C12" s="18">
        <v>0</v>
      </c>
      <c r="D12" s="18">
        <v>0</v>
      </c>
      <c r="E12" s="18">
        <v>0</v>
      </c>
      <c r="F12" s="17" t="s">
        <v>52</v>
      </c>
      <c r="G12" s="2" t="s">
        <v>444</v>
      </c>
      <c r="H12" s="2" t="s">
        <v>981</v>
      </c>
      <c r="I12" s="2" t="s">
        <v>993</v>
      </c>
      <c r="J12" s="2" t="s">
        <v>52</v>
      </c>
      <c r="K12" s="2" t="s">
        <v>52</v>
      </c>
    </row>
    <row r="13" spans="1:12" ht="20.100000000000001" customHeight="1">
      <c r="A13" s="17" t="s">
        <v>994</v>
      </c>
      <c r="B13" s="18"/>
      <c r="C13" s="18"/>
      <c r="D13" s="18"/>
      <c r="E13" s="18"/>
      <c r="F13" s="17"/>
      <c r="G13" s="2" t="s">
        <v>444</v>
      </c>
      <c r="H13" s="2" t="s">
        <v>981</v>
      </c>
      <c r="I13" s="2" t="s">
        <v>995</v>
      </c>
      <c r="J13" s="2" t="s">
        <v>52</v>
      </c>
      <c r="K13" s="2" t="s">
        <v>52</v>
      </c>
    </row>
    <row r="14" spans="1:12" ht="20.100000000000001" customHeight="1">
      <c r="A14" s="17" t="s">
        <v>996</v>
      </c>
      <c r="B14" s="18"/>
      <c r="C14" s="18"/>
      <c r="D14" s="18"/>
      <c r="E14" s="18"/>
      <c r="F14" s="17"/>
      <c r="G14" s="2" t="s">
        <v>444</v>
      </c>
      <c r="H14" s="2" t="s">
        <v>981</v>
      </c>
      <c r="I14" s="2" t="s">
        <v>997</v>
      </c>
      <c r="J14" s="2" t="s">
        <v>52</v>
      </c>
      <c r="K14" s="2" t="s">
        <v>52</v>
      </c>
    </row>
    <row r="15" spans="1:12" ht="20.100000000000001" customHeight="1">
      <c r="A15" s="17" t="s">
        <v>985</v>
      </c>
      <c r="B15" s="18"/>
      <c r="C15" s="18"/>
      <c r="D15" s="18"/>
      <c r="E15" s="18"/>
      <c r="F15" s="17"/>
      <c r="G15" s="2" t="s">
        <v>444</v>
      </c>
      <c r="H15" s="2" t="s">
        <v>981</v>
      </c>
      <c r="I15" s="2" t="s">
        <v>985</v>
      </c>
      <c r="J15" s="2" t="s">
        <v>52</v>
      </c>
      <c r="K15" s="2" t="s">
        <v>52</v>
      </c>
    </row>
    <row r="16" spans="1:12" ht="20.100000000000001" customHeight="1">
      <c r="A16" s="17" t="s">
        <v>998</v>
      </c>
      <c r="B16" s="18"/>
      <c r="C16" s="18"/>
      <c r="D16" s="18"/>
      <c r="E16" s="18"/>
      <c r="F16" s="17"/>
      <c r="G16" s="2" t="s">
        <v>444</v>
      </c>
      <c r="H16" s="2" t="s">
        <v>981</v>
      </c>
      <c r="I16" s="2" t="s">
        <v>999</v>
      </c>
      <c r="J16" s="2" t="s">
        <v>52</v>
      </c>
      <c r="K16" s="2" t="s">
        <v>52</v>
      </c>
    </row>
    <row r="17" spans="1:12" ht="20.100000000000001" customHeight="1">
      <c r="A17" s="17" t="s">
        <v>1000</v>
      </c>
      <c r="B17" s="18"/>
      <c r="C17" s="18"/>
      <c r="D17" s="18"/>
      <c r="E17" s="18"/>
      <c r="F17" s="17"/>
      <c r="G17" s="2" t="s">
        <v>444</v>
      </c>
      <c r="H17" s="2" t="s">
        <v>981</v>
      </c>
      <c r="I17" s="2" t="s">
        <v>1001</v>
      </c>
      <c r="J17" s="2" t="s">
        <v>52</v>
      </c>
      <c r="K17" s="2" t="s">
        <v>52</v>
      </c>
    </row>
    <row r="18" spans="1:12" ht="20.100000000000001" customHeight="1">
      <c r="A18" s="17" t="s">
        <v>1002</v>
      </c>
      <c r="B18" s="18"/>
      <c r="C18" s="18"/>
      <c r="D18" s="18"/>
      <c r="E18" s="18"/>
      <c r="F18" s="17"/>
      <c r="G18" s="2" t="s">
        <v>444</v>
      </c>
      <c r="H18" s="2" t="s">
        <v>981</v>
      </c>
      <c r="I18" s="2" t="s">
        <v>1003</v>
      </c>
      <c r="J18" s="2" t="s">
        <v>52</v>
      </c>
      <c r="K18" s="2" t="s">
        <v>52</v>
      </c>
    </row>
    <row r="19" spans="1:12" ht="20.100000000000001" customHeight="1">
      <c r="A19" s="17" t="s">
        <v>985</v>
      </c>
      <c r="B19" s="18"/>
      <c r="C19" s="18"/>
      <c r="D19" s="18"/>
      <c r="E19" s="18"/>
      <c r="F19" s="17"/>
      <c r="G19" s="2" t="s">
        <v>444</v>
      </c>
      <c r="H19" s="2" t="s">
        <v>981</v>
      </c>
      <c r="I19" s="2" t="s">
        <v>985</v>
      </c>
      <c r="J19" s="2" t="s">
        <v>52</v>
      </c>
      <c r="K19" s="2" t="s">
        <v>52</v>
      </c>
    </row>
    <row r="20" spans="1:12" ht="20.100000000000001" customHeight="1">
      <c r="A20" s="17" t="s">
        <v>1004</v>
      </c>
      <c r="B20" s="18"/>
      <c r="C20" s="18"/>
      <c r="D20" s="18"/>
      <c r="E20" s="18"/>
      <c r="F20" s="17"/>
      <c r="G20" s="2" t="s">
        <v>444</v>
      </c>
      <c r="H20" s="2" t="s">
        <v>981</v>
      </c>
      <c r="I20" s="2" t="s">
        <v>1005</v>
      </c>
      <c r="J20" s="2" t="s">
        <v>52</v>
      </c>
      <c r="K20" s="2" t="s">
        <v>52</v>
      </c>
    </row>
    <row r="21" spans="1:12" ht="20.100000000000001" customHeight="1">
      <c r="A21" s="17" t="s">
        <v>985</v>
      </c>
      <c r="B21" s="18"/>
      <c r="C21" s="18"/>
      <c r="D21" s="18"/>
      <c r="E21" s="18"/>
      <c r="F21" s="17"/>
      <c r="G21" s="2" t="s">
        <v>444</v>
      </c>
      <c r="H21" s="2" t="s">
        <v>981</v>
      </c>
      <c r="I21" s="2" t="s">
        <v>985</v>
      </c>
      <c r="J21" s="2" t="s">
        <v>52</v>
      </c>
      <c r="K21" s="2" t="s">
        <v>52</v>
      </c>
    </row>
    <row r="22" spans="1:12" ht="20.100000000000001" customHeight="1">
      <c r="A22" s="19" t="s">
        <v>1006</v>
      </c>
      <c r="B22" s="20"/>
      <c r="C22" s="20"/>
      <c r="D22" s="20"/>
      <c r="E22" s="20"/>
      <c r="F22" s="19"/>
    </row>
    <row r="23" spans="1:12" ht="20.100000000000001" customHeight="1">
      <c r="A23" s="19"/>
      <c r="B23" s="19"/>
      <c r="C23" s="19"/>
      <c r="D23" s="19"/>
      <c r="E23" s="19"/>
      <c r="F23" s="19"/>
    </row>
    <row r="24" spans="1:12" ht="20.100000000000001" customHeight="1">
      <c r="A24" s="19" t="s">
        <v>1008</v>
      </c>
      <c r="B24" s="19"/>
      <c r="C24" s="19"/>
      <c r="D24" s="19"/>
      <c r="E24" s="19"/>
      <c r="F24" s="17"/>
      <c r="G24" s="2" t="s">
        <v>448</v>
      </c>
      <c r="I24" s="2" t="s">
        <v>446</v>
      </c>
      <c r="J24" s="2" t="s">
        <v>447</v>
      </c>
      <c r="K24" s="2" t="s">
        <v>443</v>
      </c>
    </row>
    <row r="25" spans="1:12" ht="20.100000000000001" customHeight="1">
      <c r="A25" s="17" t="s">
        <v>52</v>
      </c>
      <c r="B25" s="18"/>
      <c r="C25" s="18"/>
      <c r="D25" s="18"/>
      <c r="E25" s="18"/>
      <c r="F25" s="17"/>
      <c r="G25" s="2" t="s">
        <v>448</v>
      </c>
      <c r="H25" s="2" t="s">
        <v>979</v>
      </c>
      <c r="I25" s="2" t="s">
        <v>52</v>
      </c>
      <c r="J25" s="2" t="s">
        <v>52</v>
      </c>
      <c r="K25" s="2" t="s">
        <v>52</v>
      </c>
      <c r="L25">
        <v>1</v>
      </c>
    </row>
    <row r="26" spans="1:12" ht="20.100000000000001" customHeight="1">
      <c r="A26" s="17" t="s">
        <v>985</v>
      </c>
      <c r="B26" s="18"/>
      <c r="C26" s="18"/>
      <c r="D26" s="18"/>
      <c r="E26" s="18"/>
      <c r="F26" s="17"/>
      <c r="G26" s="2" t="s">
        <v>448</v>
      </c>
      <c r="H26" s="2" t="s">
        <v>981</v>
      </c>
      <c r="I26" s="2" t="s">
        <v>52</v>
      </c>
      <c r="J26" s="2" t="s">
        <v>52</v>
      </c>
      <c r="K26" s="2" t="s">
        <v>52</v>
      </c>
    </row>
    <row r="27" spans="1:12" ht="20.100000000000001" customHeight="1">
      <c r="A27" s="17" t="s">
        <v>980</v>
      </c>
      <c r="B27" s="18"/>
      <c r="C27" s="18"/>
      <c r="D27" s="18"/>
      <c r="E27" s="18"/>
      <c r="F27" s="17"/>
      <c r="G27" s="2" t="s">
        <v>448</v>
      </c>
      <c r="H27" s="2" t="s">
        <v>981</v>
      </c>
      <c r="I27" s="2" t="s">
        <v>982</v>
      </c>
      <c r="J27" s="2" t="s">
        <v>52</v>
      </c>
      <c r="K27" s="2" t="s">
        <v>52</v>
      </c>
    </row>
    <row r="28" spans="1:12" ht="20.100000000000001" customHeight="1">
      <c r="A28" s="17" t="s">
        <v>983</v>
      </c>
      <c r="B28" s="18"/>
      <c r="C28" s="18"/>
      <c r="D28" s="18"/>
      <c r="E28" s="18"/>
      <c r="F28" s="17"/>
      <c r="G28" s="2" t="s">
        <v>448</v>
      </c>
      <c r="H28" s="2" t="s">
        <v>981</v>
      </c>
      <c r="I28" s="2" t="s">
        <v>984</v>
      </c>
      <c r="J28" s="2" t="s">
        <v>52</v>
      </c>
      <c r="K28" s="2" t="s">
        <v>52</v>
      </c>
    </row>
    <row r="29" spans="1:12" ht="20.100000000000001" customHeight="1">
      <c r="A29" s="17" t="s">
        <v>985</v>
      </c>
      <c r="B29" s="18"/>
      <c r="C29" s="18"/>
      <c r="D29" s="18"/>
      <c r="E29" s="18"/>
      <c r="F29" s="17"/>
      <c r="G29" s="2" t="s">
        <v>448</v>
      </c>
      <c r="H29" s="2" t="s">
        <v>981</v>
      </c>
      <c r="I29" s="2" t="s">
        <v>985</v>
      </c>
      <c r="J29" s="2" t="s">
        <v>52</v>
      </c>
      <c r="K29" s="2" t="s">
        <v>52</v>
      </c>
    </row>
    <row r="30" spans="1:12" ht="20.100000000000001" customHeight="1">
      <c r="A30" s="17" t="s">
        <v>986</v>
      </c>
      <c r="B30" s="18"/>
      <c r="C30" s="18"/>
      <c r="D30" s="18"/>
      <c r="E30" s="18"/>
      <c r="F30" s="17"/>
      <c r="G30" s="2" t="s">
        <v>448</v>
      </c>
      <c r="H30" s="2" t="s">
        <v>981</v>
      </c>
      <c r="I30" s="2" t="s">
        <v>987</v>
      </c>
      <c r="J30" s="2" t="s">
        <v>52</v>
      </c>
      <c r="K30" s="2" t="s">
        <v>52</v>
      </c>
    </row>
    <row r="31" spans="1:12" ht="20.100000000000001" customHeight="1">
      <c r="A31" s="17" t="s">
        <v>1009</v>
      </c>
      <c r="B31" s="18"/>
      <c r="C31" s="18"/>
      <c r="D31" s="18"/>
      <c r="E31" s="18"/>
      <c r="F31" s="17"/>
      <c r="G31" s="2" t="s">
        <v>448</v>
      </c>
      <c r="H31" s="2" t="s">
        <v>981</v>
      </c>
      <c r="I31" s="2" t="s">
        <v>1010</v>
      </c>
      <c r="J31" s="2" t="s">
        <v>52</v>
      </c>
      <c r="K31" s="2" t="s">
        <v>52</v>
      </c>
    </row>
    <row r="32" spans="1:12" ht="20.100000000000001" customHeight="1">
      <c r="A32" s="17" t="s">
        <v>1011</v>
      </c>
      <c r="B32" s="18"/>
      <c r="C32" s="18"/>
      <c r="D32" s="18"/>
      <c r="E32" s="18"/>
      <c r="F32" s="17"/>
      <c r="G32" s="2" t="s">
        <v>448</v>
      </c>
      <c r="H32" s="2" t="s">
        <v>981</v>
      </c>
      <c r="I32" s="2" t="s">
        <v>1012</v>
      </c>
      <c r="J32" s="2" t="s">
        <v>52</v>
      </c>
      <c r="K32" s="2" t="s">
        <v>52</v>
      </c>
    </row>
    <row r="33" spans="1:11" ht="20.100000000000001" customHeight="1">
      <c r="A33" s="17" t="s">
        <v>1013</v>
      </c>
      <c r="B33" s="18"/>
      <c r="C33" s="18"/>
      <c r="D33" s="18"/>
      <c r="E33" s="18"/>
      <c r="F33" s="17"/>
      <c r="G33" s="2" t="s">
        <v>448</v>
      </c>
      <c r="H33" s="2" t="s">
        <v>981</v>
      </c>
      <c r="I33" s="2" t="s">
        <v>1014</v>
      </c>
      <c r="J33" s="2" t="s">
        <v>52</v>
      </c>
      <c r="K33" s="2" t="s">
        <v>52</v>
      </c>
    </row>
    <row r="34" spans="1:11" ht="20.100000000000001" customHeight="1">
      <c r="A34" s="17" t="s">
        <v>994</v>
      </c>
      <c r="B34" s="18"/>
      <c r="C34" s="18"/>
      <c r="D34" s="18"/>
      <c r="E34" s="18"/>
      <c r="F34" s="17"/>
      <c r="G34" s="2" t="s">
        <v>448</v>
      </c>
      <c r="H34" s="2" t="s">
        <v>981</v>
      </c>
      <c r="I34" s="2" t="s">
        <v>995</v>
      </c>
      <c r="J34" s="2" t="s">
        <v>52</v>
      </c>
      <c r="K34" s="2" t="s">
        <v>52</v>
      </c>
    </row>
    <row r="35" spans="1:11" ht="20.100000000000001" customHeight="1">
      <c r="A35" s="17" t="s">
        <v>1015</v>
      </c>
      <c r="B35" s="18"/>
      <c r="C35" s="18"/>
      <c r="D35" s="18"/>
      <c r="E35" s="18"/>
      <c r="F35" s="17"/>
      <c r="G35" s="2" t="s">
        <v>448</v>
      </c>
      <c r="H35" s="2" t="s">
        <v>981</v>
      </c>
      <c r="I35" s="2" t="s">
        <v>997</v>
      </c>
      <c r="J35" s="2" t="s">
        <v>52</v>
      </c>
      <c r="K35" s="2" t="s">
        <v>52</v>
      </c>
    </row>
    <row r="36" spans="1:11" ht="20.100000000000001" customHeight="1">
      <c r="A36" s="17" t="s">
        <v>985</v>
      </c>
      <c r="B36" s="18"/>
      <c r="C36" s="18"/>
      <c r="D36" s="18"/>
      <c r="E36" s="18"/>
      <c r="F36" s="17"/>
      <c r="G36" s="2" t="s">
        <v>448</v>
      </c>
      <c r="H36" s="2" t="s">
        <v>981</v>
      </c>
      <c r="I36" s="2" t="s">
        <v>985</v>
      </c>
      <c r="J36" s="2" t="s">
        <v>52</v>
      </c>
      <c r="K36" s="2" t="s">
        <v>52</v>
      </c>
    </row>
    <row r="37" spans="1:11" ht="20.100000000000001" customHeight="1">
      <c r="A37" s="17" t="s">
        <v>1016</v>
      </c>
      <c r="B37" s="18"/>
      <c r="C37" s="18"/>
      <c r="D37" s="18"/>
      <c r="E37" s="18"/>
      <c r="F37" s="17"/>
      <c r="G37" s="2" t="s">
        <v>448</v>
      </c>
      <c r="H37" s="2" t="s">
        <v>981</v>
      </c>
      <c r="I37" s="2" t="s">
        <v>999</v>
      </c>
      <c r="J37" s="2" t="s">
        <v>52</v>
      </c>
      <c r="K37" s="2" t="s">
        <v>52</v>
      </c>
    </row>
    <row r="38" spans="1:11" ht="20.100000000000001" customHeight="1">
      <c r="A38" s="17" t="s">
        <v>1017</v>
      </c>
      <c r="B38" s="18"/>
      <c r="C38" s="18"/>
      <c r="D38" s="18"/>
      <c r="E38" s="18"/>
      <c r="F38" s="17"/>
      <c r="G38" s="2" t="s">
        <v>448</v>
      </c>
      <c r="H38" s="2" t="s">
        <v>981</v>
      </c>
      <c r="I38" s="2" t="s">
        <v>1001</v>
      </c>
      <c r="J38" s="2" t="s">
        <v>52</v>
      </c>
      <c r="K38" s="2" t="s">
        <v>52</v>
      </c>
    </row>
    <row r="39" spans="1:11" ht="20.100000000000001" customHeight="1">
      <c r="A39" s="17" t="s">
        <v>1018</v>
      </c>
      <c r="B39" s="18"/>
      <c r="C39" s="18"/>
      <c r="D39" s="18"/>
      <c r="E39" s="18"/>
      <c r="F39" s="17"/>
      <c r="G39" s="2" t="s">
        <v>448</v>
      </c>
      <c r="H39" s="2" t="s">
        <v>981</v>
      </c>
      <c r="I39" s="2" t="s">
        <v>1003</v>
      </c>
      <c r="J39" s="2" t="s">
        <v>52</v>
      </c>
      <c r="K39" s="2" t="s">
        <v>52</v>
      </c>
    </row>
    <row r="40" spans="1:11" ht="20.100000000000001" customHeight="1">
      <c r="A40" s="17" t="s">
        <v>985</v>
      </c>
      <c r="B40" s="18"/>
      <c r="C40" s="18"/>
      <c r="D40" s="18"/>
      <c r="E40" s="18"/>
      <c r="F40" s="17"/>
      <c r="G40" s="2" t="s">
        <v>448</v>
      </c>
      <c r="H40" s="2" t="s">
        <v>981</v>
      </c>
      <c r="I40" s="2" t="s">
        <v>985</v>
      </c>
      <c r="J40" s="2" t="s">
        <v>52</v>
      </c>
      <c r="K40" s="2" t="s">
        <v>52</v>
      </c>
    </row>
    <row r="41" spans="1:11" ht="20.100000000000001" customHeight="1">
      <c r="A41" s="17" t="s">
        <v>1004</v>
      </c>
      <c r="B41" s="18"/>
      <c r="C41" s="18"/>
      <c r="D41" s="18"/>
      <c r="E41" s="18"/>
      <c r="F41" s="17"/>
      <c r="G41" s="2" t="s">
        <v>448</v>
      </c>
      <c r="H41" s="2" t="s">
        <v>981</v>
      </c>
      <c r="I41" s="2" t="s">
        <v>1005</v>
      </c>
      <c r="J41" s="2" t="s">
        <v>52</v>
      </c>
      <c r="K41" s="2" t="s">
        <v>52</v>
      </c>
    </row>
    <row r="42" spans="1:11" ht="20.100000000000001" customHeight="1">
      <c r="A42" s="17" t="s">
        <v>985</v>
      </c>
      <c r="B42" s="18"/>
      <c r="C42" s="18"/>
      <c r="D42" s="18"/>
      <c r="E42" s="18"/>
      <c r="F42" s="17"/>
      <c r="G42" s="2" t="s">
        <v>448</v>
      </c>
      <c r="H42" s="2" t="s">
        <v>981</v>
      </c>
      <c r="I42" s="2" t="s">
        <v>985</v>
      </c>
      <c r="J42" s="2" t="s">
        <v>52</v>
      </c>
      <c r="K42" s="2" t="s">
        <v>52</v>
      </c>
    </row>
    <row r="43" spans="1:11" ht="20.100000000000001" customHeight="1">
      <c r="A43" s="17" t="s">
        <v>985</v>
      </c>
      <c r="B43" s="18"/>
      <c r="C43" s="18"/>
      <c r="D43" s="18"/>
      <c r="E43" s="18"/>
      <c r="F43" s="17"/>
      <c r="G43" s="2" t="s">
        <v>448</v>
      </c>
      <c r="H43" s="2" t="s">
        <v>981</v>
      </c>
      <c r="I43" s="2" t="s">
        <v>985</v>
      </c>
      <c r="J43" s="2" t="s">
        <v>52</v>
      </c>
      <c r="K43" s="2" t="s">
        <v>52</v>
      </c>
    </row>
    <row r="44" spans="1:11" ht="20.100000000000001" customHeight="1">
      <c r="A44" s="17" t="s">
        <v>1019</v>
      </c>
      <c r="B44" s="18"/>
      <c r="C44" s="18"/>
      <c r="D44" s="18"/>
      <c r="E44" s="18"/>
      <c r="F44" s="17"/>
      <c r="G44" s="2" t="s">
        <v>448</v>
      </c>
      <c r="H44" s="2" t="s">
        <v>981</v>
      </c>
      <c r="I44" s="2" t="s">
        <v>1020</v>
      </c>
      <c r="J44" s="2" t="s">
        <v>52</v>
      </c>
      <c r="K44" s="2" t="s">
        <v>52</v>
      </c>
    </row>
    <row r="45" spans="1:11" ht="20.100000000000001" customHeight="1">
      <c r="A45" s="17" t="s">
        <v>1021</v>
      </c>
      <c r="B45" s="18"/>
      <c r="C45" s="18"/>
      <c r="D45" s="18"/>
      <c r="E45" s="18"/>
      <c r="F45" s="17"/>
      <c r="G45" s="2" t="s">
        <v>448</v>
      </c>
      <c r="H45" s="2" t="s">
        <v>981</v>
      </c>
      <c r="I45" s="2" t="s">
        <v>1022</v>
      </c>
      <c r="J45" s="2" t="s">
        <v>52</v>
      </c>
      <c r="K45" s="2" t="s">
        <v>52</v>
      </c>
    </row>
    <row r="46" spans="1:11" ht="20.100000000000001" customHeight="1">
      <c r="A46" s="17" t="s">
        <v>985</v>
      </c>
      <c r="B46" s="18"/>
      <c r="C46" s="18"/>
      <c r="D46" s="18"/>
      <c r="E46" s="18"/>
      <c r="F46" s="17"/>
      <c r="G46" s="2" t="s">
        <v>448</v>
      </c>
      <c r="H46" s="2" t="s">
        <v>981</v>
      </c>
      <c r="I46" s="2" t="s">
        <v>985</v>
      </c>
      <c r="J46" s="2" t="s">
        <v>52</v>
      </c>
      <c r="K46" s="2" t="s">
        <v>52</v>
      </c>
    </row>
    <row r="47" spans="1:11" ht="20.100000000000001" customHeight="1">
      <c r="A47" s="17" t="s">
        <v>1023</v>
      </c>
      <c r="B47" s="18"/>
      <c r="C47" s="18"/>
      <c r="D47" s="18"/>
      <c r="E47" s="18"/>
      <c r="F47" s="17"/>
      <c r="G47" s="2" t="s">
        <v>448</v>
      </c>
      <c r="H47" s="2" t="s">
        <v>981</v>
      </c>
      <c r="I47" s="2" t="s">
        <v>1024</v>
      </c>
      <c r="J47" s="2" t="s">
        <v>52</v>
      </c>
      <c r="K47" s="2" t="s">
        <v>52</v>
      </c>
    </row>
    <row r="48" spans="1:11" ht="20.100000000000001" customHeight="1">
      <c r="A48" s="17" t="s">
        <v>1025</v>
      </c>
      <c r="B48" s="18"/>
      <c r="C48" s="18"/>
      <c r="D48" s="18"/>
      <c r="E48" s="18"/>
      <c r="F48" s="17"/>
      <c r="G48" s="2" t="s">
        <v>448</v>
      </c>
      <c r="H48" s="2" t="s">
        <v>981</v>
      </c>
      <c r="I48" s="2" t="s">
        <v>1026</v>
      </c>
      <c r="J48" s="2" t="s">
        <v>52</v>
      </c>
      <c r="K48" s="2" t="s">
        <v>52</v>
      </c>
    </row>
    <row r="49" spans="1:11" ht="20.100000000000001" customHeight="1">
      <c r="A49" s="17" t="s">
        <v>1027</v>
      </c>
      <c r="B49" s="18"/>
      <c r="C49" s="18"/>
      <c r="D49" s="18"/>
      <c r="E49" s="18"/>
      <c r="F49" s="17"/>
      <c r="G49" s="2" t="s">
        <v>448</v>
      </c>
      <c r="H49" s="2" t="s">
        <v>981</v>
      </c>
      <c r="I49" s="2" t="s">
        <v>1028</v>
      </c>
      <c r="J49" s="2" t="s">
        <v>52</v>
      </c>
      <c r="K49" s="2" t="s">
        <v>52</v>
      </c>
    </row>
    <row r="50" spans="1:11" ht="20.100000000000001" customHeight="1">
      <c r="A50" s="17" t="s">
        <v>1029</v>
      </c>
      <c r="B50" s="18"/>
      <c r="C50" s="18"/>
      <c r="D50" s="18"/>
      <c r="E50" s="18"/>
      <c r="F50" s="17"/>
      <c r="G50" s="2" t="s">
        <v>448</v>
      </c>
      <c r="H50" s="2" t="s">
        <v>981</v>
      </c>
      <c r="I50" s="2" t="s">
        <v>1030</v>
      </c>
      <c r="J50" s="2" t="s">
        <v>52</v>
      </c>
      <c r="K50" s="2" t="s">
        <v>52</v>
      </c>
    </row>
    <row r="51" spans="1:11" ht="20.100000000000001" customHeight="1">
      <c r="A51" s="17" t="s">
        <v>1031</v>
      </c>
      <c r="B51" s="18"/>
      <c r="C51" s="18"/>
      <c r="D51" s="18"/>
      <c r="E51" s="18"/>
      <c r="F51" s="17"/>
      <c r="G51" s="2" t="s">
        <v>448</v>
      </c>
      <c r="H51" s="2" t="s">
        <v>981</v>
      </c>
      <c r="I51" s="2" t="s">
        <v>1032</v>
      </c>
      <c r="J51" s="2" t="s">
        <v>52</v>
      </c>
      <c r="K51" s="2" t="s">
        <v>52</v>
      </c>
    </row>
    <row r="52" spans="1:11" ht="20.100000000000001" customHeight="1">
      <c r="A52" s="17" t="s">
        <v>1033</v>
      </c>
      <c r="B52" s="18"/>
      <c r="C52" s="18"/>
      <c r="D52" s="18"/>
      <c r="E52" s="18"/>
      <c r="F52" s="17"/>
      <c r="G52" s="2" t="s">
        <v>448</v>
      </c>
      <c r="H52" s="2" t="s">
        <v>981</v>
      </c>
      <c r="I52" s="2" t="s">
        <v>1034</v>
      </c>
      <c r="J52" s="2" t="s">
        <v>52</v>
      </c>
      <c r="K52" s="2" t="s">
        <v>52</v>
      </c>
    </row>
    <row r="53" spans="1:11" ht="20.100000000000001" customHeight="1">
      <c r="A53" s="17" t="s">
        <v>1035</v>
      </c>
      <c r="B53" s="18"/>
      <c r="C53" s="18"/>
      <c r="D53" s="18"/>
      <c r="E53" s="18"/>
      <c r="F53" s="17"/>
      <c r="G53" s="2" t="s">
        <v>448</v>
      </c>
      <c r="H53" s="2" t="s">
        <v>981</v>
      </c>
      <c r="I53" s="2" t="s">
        <v>1036</v>
      </c>
      <c r="J53" s="2" t="s">
        <v>52</v>
      </c>
      <c r="K53" s="2" t="s">
        <v>52</v>
      </c>
    </row>
    <row r="54" spans="1:11" ht="20.100000000000001" customHeight="1">
      <c r="A54" s="17" t="s">
        <v>1037</v>
      </c>
      <c r="B54" s="18"/>
      <c r="C54" s="18"/>
      <c r="D54" s="18"/>
      <c r="E54" s="18"/>
      <c r="F54" s="17"/>
      <c r="G54" s="2" t="s">
        <v>448</v>
      </c>
      <c r="H54" s="2" t="s">
        <v>981</v>
      </c>
      <c r="I54" s="2" t="s">
        <v>1037</v>
      </c>
      <c r="J54" s="2" t="s">
        <v>52</v>
      </c>
      <c r="K54" s="2" t="s">
        <v>52</v>
      </c>
    </row>
    <row r="55" spans="1:11" ht="20.100000000000001" customHeight="1">
      <c r="A55" s="17" t="s">
        <v>1038</v>
      </c>
      <c r="B55" s="18"/>
      <c r="C55" s="18"/>
      <c r="D55" s="18"/>
      <c r="E55" s="18"/>
      <c r="F55" s="17"/>
      <c r="G55" s="2" t="s">
        <v>448</v>
      </c>
      <c r="H55" s="2" t="s">
        <v>981</v>
      </c>
      <c r="I55" s="2" t="s">
        <v>1039</v>
      </c>
      <c r="J55" s="2" t="s">
        <v>52</v>
      </c>
      <c r="K55" s="2" t="s">
        <v>52</v>
      </c>
    </row>
    <row r="56" spans="1:11" ht="20.100000000000001" customHeight="1">
      <c r="A56" s="17" t="s">
        <v>1040</v>
      </c>
      <c r="B56" s="18"/>
      <c r="C56" s="18"/>
      <c r="D56" s="18"/>
      <c r="E56" s="18"/>
      <c r="F56" s="17"/>
      <c r="G56" s="2" t="s">
        <v>448</v>
      </c>
      <c r="H56" s="2" t="s">
        <v>981</v>
      </c>
      <c r="I56" s="2" t="s">
        <v>1041</v>
      </c>
      <c r="J56" s="2" t="s">
        <v>52</v>
      </c>
      <c r="K56" s="2" t="s">
        <v>52</v>
      </c>
    </row>
    <row r="57" spans="1:11" ht="20.100000000000001" customHeight="1">
      <c r="A57" s="17" t="s">
        <v>1042</v>
      </c>
      <c r="B57" s="18"/>
      <c r="C57" s="18"/>
      <c r="D57" s="18"/>
      <c r="E57" s="18"/>
      <c r="F57" s="17"/>
      <c r="G57" s="2" t="s">
        <v>448</v>
      </c>
      <c r="H57" s="2" t="s">
        <v>981</v>
      </c>
      <c r="I57" s="2" t="s">
        <v>1043</v>
      </c>
      <c r="J57" s="2" t="s">
        <v>52</v>
      </c>
      <c r="K57" s="2" t="s">
        <v>52</v>
      </c>
    </row>
    <row r="58" spans="1:11" ht="20.100000000000001" customHeight="1">
      <c r="A58" s="17" t="s">
        <v>985</v>
      </c>
      <c r="B58" s="18"/>
      <c r="C58" s="18"/>
      <c r="D58" s="18"/>
      <c r="E58" s="18"/>
      <c r="F58" s="17"/>
      <c r="G58" s="2" t="s">
        <v>448</v>
      </c>
      <c r="H58" s="2" t="s">
        <v>981</v>
      </c>
      <c r="I58" s="2" t="s">
        <v>985</v>
      </c>
      <c r="J58" s="2" t="s">
        <v>52</v>
      </c>
      <c r="K58" s="2" t="s">
        <v>52</v>
      </c>
    </row>
    <row r="59" spans="1:11" ht="20.100000000000001" customHeight="1">
      <c r="A59" s="17" t="s">
        <v>1004</v>
      </c>
      <c r="B59" s="18"/>
      <c r="C59" s="18"/>
      <c r="D59" s="18"/>
      <c r="E59" s="18"/>
      <c r="F59" s="17"/>
      <c r="G59" s="2" t="s">
        <v>448</v>
      </c>
      <c r="H59" s="2" t="s">
        <v>981</v>
      </c>
      <c r="I59" s="2" t="s">
        <v>1005</v>
      </c>
      <c r="J59" s="2" t="s">
        <v>52</v>
      </c>
      <c r="K59" s="2" t="s">
        <v>52</v>
      </c>
    </row>
    <row r="60" spans="1:11" ht="20.100000000000001" customHeight="1">
      <c r="A60" s="17" t="s">
        <v>985</v>
      </c>
      <c r="B60" s="18"/>
      <c r="C60" s="18"/>
      <c r="D60" s="18"/>
      <c r="E60" s="18"/>
      <c r="F60" s="17"/>
      <c r="G60" s="2" t="s">
        <v>448</v>
      </c>
      <c r="H60" s="2" t="s">
        <v>981</v>
      </c>
      <c r="I60" s="2" t="s">
        <v>52</v>
      </c>
      <c r="J60" s="2" t="s">
        <v>52</v>
      </c>
      <c r="K60" s="2" t="s">
        <v>52</v>
      </c>
    </row>
    <row r="61" spans="1:11" ht="20.100000000000001" customHeight="1">
      <c r="A61" s="17" t="s">
        <v>985</v>
      </c>
      <c r="B61" s="18"/>
      <c r="C61" s="18"/>
      <c r="D61" s="18"/>
      <c r="E61" s="18"/>
      <c r="F61" s="17"/>
      <c r="G61" s="2" t="s">
        <v>448</v>
      </c>
      <c r="H61" s="2" t="s">
        <v>981</v>
      </c>
      <c r="I61" s="2" t="s">
        <v>52</v>
      </c>
      <c r="J61" s="2" t="s">
        <v>52</v>
      </c>
      <c r="K61" s="2" t="s">
        <v>52</v>
      </c>
    </row>
    <row r="62" spans="1:11" ht="20.100000000000001" customHeight="1">
      <c r="A62" s="17" t="s">
        <v>1044</v>
      </c>
      <c r="B62" s="18"/>
      <c r="C62" s="18"/>
      <c r="D62" s="18"/>
      <c r="E62" s="18"/>
      <c r="F62" s="17"/>
      <c r="G62" s="2" t="s">
        <v>448</v>
      </c>
      <c r="H62" s="2" t="s">
        <v>981</v>
      </c>
      <c r="I62" s="2" t="s">
        <v>1045</v>
      </c>
      <c r="J62" s="2" t="s">
        <v>52</v>
      </c>
      <c r="K62" s="2" t="s">
        <v>52</v>
      </c>
    </row>
    <row r="63" spans="1:11" ht="20.100000000000001" customHeight="1">
      <c r="A63" s="21" t="s">
        <v>1006</v>
      </c>
      <c r="B63" s="22"/>
      <c r="C63" s="22"/>
      <c r="D63" s="22"/>
      <c r="E63" s="22"/>
      <c r="F63" s="21"/>
    </row>
  </sheetData>
  <mergeCells count="2">
    <mergeCell ref="A1:F1"/>
    <mergeCell ref="A2:F2"/>
  </mergeCells>
  <phoneticPr fontId="4" type="noConversion"/>
  <pageMargins left="0.78740157480314954" right="0" top="0.39370078740157477" bottom="0.39370078740157477" header="0" footer="0"/>
  <pageSetup paperSize="9" scale="92" fitToHeight="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91"/>
  <sheetViews>
    <sheetView topLeftCell="B1" workbookViewId="0">
      <selection activeCell="H16" sqref="H16"/>
    </sheetView>
  </sheetViews>
  <sheetFormatPr defaultRowHeight="12"/>
  <cols>
    <col min="1" max="1" width="25.140625" hidden="1" customWidth="1"/>
    <col min="2" max="2" width="30.28515625" bestFit="1" customWidth="1"/>
    <col min="3" max="3" width="32.85546875" bestFit="1" customWidth="1"/>
    <col min="4" max="4" width="5.7109375" bestFit="1" customWidth="1"/>
    <col min="5" max="5" width="12.28515625" bestFit="1" customWidth="1"/>
    <col min="6" max="6" width="7.28515625" bestFit="1" customWidth="1"/>
    <col min="7" max="7" width="13.5703125" bestFit="1" customWidth="1"/>
    <col min="8" max="8" width="7.28515625" bestFit="1" customWidth="1"/>
    <col min="9" max="9" width="13.5703125" bestFit="1" customWidth="1"/>
    <col min="10" max="10" width="7.28515625" bestFit="1" customWidth="1"/>
    <col min="11" max="11" width="12.28515625" bestFit="1" customWidth="1"/>
    <col min="12" max="12" width="7.28515625" bestFit="1" customWidth="1"/>
    <col min="13" max="13" width="13.5703125" bestFit="1" customWidth="1"/>
    <col min="14" max="14" width="7.28515625" bestFit="1" customWidth="1"/>
    <col min="15" max="16" width="13.5703125" bestFit="1" customWidth="1"/>
    <col min="17" max="20" width="9.7109375" bestFit="1" customWidth="1"/>
    <col min="21" max="22" width="12.28515625" bestFit="1" customWidth="1"/>
    <col min="23" max="23" width="8.5703125" bestFit="1" customWidth="1"/>
    <col min="24" max="24" width="7.140625" bestFit="1" customWidth="1"/>
    <col min="25" max="26" width="9.140625" hidden="1" customWidth="1"/>
    <col min="27" max="27" width="11.140625" hidden="1" customWidth="1"/>
    <col min="28" max="28" width="9.140625" hidden="1" customWidth="1"/>
  </cols>
  <sheetData>
    <row r="1" spans="1:28" ht="30" customHeight="1">
      <c r="A1" s="29" t="s">
        <v>1046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</row>
    <row r="2" spans="1:28" ht="30" customHeight="1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</row>
    <row r="3" spans="1:28" ht="30" customHeight="1">
      <c r="A3" s="31" t="s">
        <v>293</v>
      </c>
      <c r="B3" s="31" t="s">
        <v>2</v>
      </c>
      <c r="C3" s="31" t="s">
        <v>976</v>
      </c>
      <c r="D3" s="31" t="s">
        <v>4</v>
      </c>
      <c r="E3" s="31" t="s">
        <v>6</v>
      </c>
      <c r="F3" s="31"/>
      <c r="G3" s="31"/>
      <c r="H3" s="31"/>
      <c r="I3" s="31"/>
      <c r="J3" s="31"/>
      <c r="K3" s="31"/>
      <c r="L3" s="31"/>
      <c r="M3" s="31"/>
      <c r="N3" s="31"/>
      <c r="O3" s="31"/>
      <c r="P3" s="31" t="s">
        <v>295</v>
      </c>
      <c r="Q3" s="31" t="s">
        <v>296</v>
      </c>
      <c r="R3" s="31"/>
      <c r="S3" s="31"/>
      <c r="T3" s="31"/>
      <c r="U3" s="31"/>
      <c r="V3" s="31"/>
      <c r="W3" s="31" t="s">
        <v>298</v>
      </c>
      <c r="X3" s="31" t="s">
        <v>12</v>
      </c>
      <c r="Y3" s="33" t="s">
        <v>1054</v>
      </c>
      <c r="Z3" s="33" t="s">
        <v>1055</v>
      </c>
      <c r="AA3" s="33" t="s">
        <v>1056</v>
      </c>
      <c r="AB3" s="33" t="s">
        <v>48</v>
      </c>
    </row>
    <row r="4" spans="1:28" ht="30" customHeight="1">
      <c r="A4" s="31"/>
      <c r="B4" s="31"/>
      <c r="C4" s="31"/>
      <c r="D4" s="31"/>
      <c r="E4" s="3" t="s">
        <v>1047</v>
      </c>
      <c r="F4" s="3" t="s">
        <v>1048</v>
      </c>
      <c r="G4" s="3" t="s">
        <v>1049</v>
      </c>
      <c r="H4" s="3" t="s">
        <v>1048</v>
      </c>
      <c r="I4" s="3" t="s">
        <v>1050</v>
      </c>
      <c r="J4" s="3" t="s">
        <v>1048</v>
      </c>
      <c r="K4" s="3" t="s">
        <v>1051</v>
      </c>
      <c r="L4" s="3" t="s">
        <v>1048</v>
      </c>
      <c r="M4" s="3" t="s">
        <v>1052</v>
      </c>
      <c r="N4" s="3" t="s">
        <v>1048</v>
      </c>
      <c r="O4" s="3" t="s">
        <v>1053</v>
      </c>
      <c r="P4" s="31"/>
      <c r="Q4" s="3" t="s">
        <v>1047</v>
      </c>
      <c r="R4" s="3" t="s">
        <v>1049</v>
      </c>
      <c r="S4" s="3" t="s">
        <v>1050</v>
      </c>
      <c r="T4" s="3" t="s">
        <v>1051</v>
      </c>
      <c r="U4" s="3" t="s">
        <v>1052</v>
      </c>
      <c r="V4" s="3" t="s">
        <v>1053</v>
      </c>
      <c r="W4" s="31"/>
      <c r="X4" s="31"/>
      <c r="Y4" s="33"/>
      <c r="Z4" s="33"/>
      <c r="AA4" s="33"/>
      <c r="AB4" s="33"/>
    </row>
    <row r="5" spans="1:28" ht="30" customHeight="1">
      <c r="A5" s="8" t="s">
        <v>835</v>
      </c>
      <c r="B5" s="8" t="s">
        <v>833</v>
      </c>
      <c r="C5" s="8" t="s">
        <v>828</v>
      </c>
      <c r="D5" s="23" t="s">
        <v>58</v>
      </c>
      <c r="E5" s="24"/>
      <c r="F5" s="8"/>
      <c r="G5" s="24"/>
      <c r="H5" s="8"/>
      <c r="I5" s="24"/>
      <c r="J5" s="8"/>
      <c r="K5" s="24"/>
      <c r="L5" s="8"/>
      <c r="M5" s="24"/>
      <c r="N5" s="8"/>
      <c r="O5" s="24"/>
      <c r="P5" s="24"/>
      <c r="Q5" s="24"/>
      <c r="R5" s="24"/>
      <c r="S5" s="24"/>
      <c r="T5" s="24"/>
      <c r="U5" s="24"/>
      <c r="V5" s="24"/>
      <c r="W5" s="8" t="s">
        <v>1057</v>
      </c>
      <c r="X5" s="8" t="s">
        <v>834</v>
      </c>
      <c r="Y5" s="5" t="s">
        <v>52</v>
      </c>
      <c r="Z5" s="5" t="s">
        <v>52</v>
      </c>
      <c r="AA5" s="25"/>
      <c r="AB5" s="5" t="s">
        <v>52</v>
      </c>
    </row>
    <row r="6" spans="1:28" ht="30" customHeight="1">
      <c r="A6" s="8" t="s">
        <v>854</v>
      </c>
      <c r="B6" s="8" t="s">
        <v>850</v>
      </c>
      <c r="C6" s="8" t="s">
        <v>851</v>
      </c>
      <c r="D6" s="23" t="s">
        <v>58</v>
      </c>
      <c r="E6" s="24"/>
      <c r="F6" s="8"/>
      <c r="G6" s="24"/>
      <c r="H6" s="8"/>
      <c r="I6" s="24"/>
      <c r="J6" s="8"/>
      <c r="K6" s="24"/>
      <c r="L6" s="8"/>
      <c r="M6" s="24"/>
      <c r="N6" s="8"/>
      <c r="O6" s="24"/>
      <c r="P6" s="24"/>
      <c r="Q6" s="24"/>
      <c r="R6" s="24"/>
      <c r="S6" s="24"/>
      <c r="T6" s="24"/>
      <c r="U6" s="24"/>
      <c r="V6" s="24"/>
      <c r="W6" s="8" t="s">
        <v>1058</v>
      </c>
      <c r="X6" s="8" t="s">
        <v>834</v>
      </c>
      <c r="Y6" s="5" t="s">
        <v>52</v>
      </c>
      <c r="Z6" s="5" t="s">
        <v>52</v>
      </c>
      <c r="AA6" s="25"/>
      <c r="AB6" s="5" t="s">
        <v>52</v>
      </c>
    </row>
    <row r="7" spans="1:28" ht="30" customHeight="1">
      <c r="A7" s="8" t="s">
        <v>840</v>
      </c>
      <c r="B7" s="8" t="s">
        <v>837</v>
      </c>
      <c r="C7" s="8" t="s">
        <v>838</v>
      </c>
      <c r="D7" s="23" t="s">
        <v>839</v>
      </c>
      <c r="E7" s="24"/>
      <c r="F7" s="8"/>
      <c r="G7" s="24"/>
      <c r="H7" s="8"/>
      <c r="I7" s="24"/>
      <c r="J7" s="8"/>
      <c r="K7" s="24"/>
      <c r="L7" s="8"/>
      <c r="M7" s="24"/>
      <c r="N7" s="8"/>
      <c r="O7" s="24"/>
      <c r="P7" s="24"/>
      <c r="Q7" s="24"/>
      <c r="R7" s="24"/>
      <c r="S7" s="24"/>
      <c r="T7" s="24"/>
      <c r="U7" s="24"/>
      <c r="V7" s="24"/>
      <c r="W7" s="8" t="s">
        <v>1059</v>
      </c>
      <c r="X7" s="8" t="s">
        <v>52</v>
      </c>
      <c r="Y7" s="5" t="s">
        <v>52</v>
      </c>
      <c r="Z7" s="5" t="s">
        <v>52</v>
      </c>
      <c r="AA7" s="25"/>
      <c r="AB7" s="5" t="s">
        <v>52</v>
      </c>
    </row>
    <row r="8" spans="1:28" ht="30" customHeight="1">
      <c r="A8" s="8" t="s">
        <v>858</v>
      </c>
      <c r="B8" s="8" t="s">
        <v>856</v>
      </c>
      <c r="C8" s="8" t="s">
        <v>857</v>
      </c>
      <c r="D8" s="23" t="s">
        <v>839</v>
      </c>
      <c r="E8" s="24"/>
      <c r="F8" s="8"/>
      <c r="G8" s="24"/>
      <c r="H8" s="8"/>
      <c r="I8" s="24"/>
      <c r="J8" s="8"/>
      <c r="K8" s="24"/>
      <c r="L8" s="8"/>
      <c r="M8" s="24"/>
      <c r="N8" s="8"/>
      <c r="O8" s="24"/>
      <c r="P8" s="24"/>
      <c r="Q8" s="24"/>
      <c r="R8" s="24"/>
      <c r="S8" s="24"/>
      <c r="T8" s="24"/>
      <c r="U8" s="24"/>
      <c r="V8" s="24"/>
      <c r="W8" s="8" t="s">
        <v>1060</v>
      </c>
      <c r="X8" s="8" t="s">
        <v>52</v>
      </c>
      <c r="Y8" s="5" t="s">
        <v>52</v>
      </c>
      <c r="Z8" s="5" t="s">
        <v>52</v>
      </c>
      <c r="AA8" s="25"/>
      <c r="AB8" s="5" t="s">
        <v>52</v>
      </c>
    </row>
    <row r="9" spans="1:28" ht="30" customHeight="1">
      <c r="A9" s="8" t="s">
        <v>706</v>
      </c>
      <c r="B9" s="8" t="s">
        <v>355</v>
      </c>
      <c r="C9" s="8" t="s">
        <v>705</v>
      </c>
      <c r="D9" s="23" t="s">
        <v>71</v>
      </c>
      <c r="E9" s="24"/>
      <c r="F9" s="8"/>
      <c r="G9" s="24"/>
      <c r="H9" s="8"/>
      <c r="I9" s="24"/>
      <c r="J9" s="8"/>
      <c r="K9" s="24"/>
      <c r="L9" s="8"/>
      <c r="M9" s="24"/>
      <c r="N9" s="8"/>
      <c r="O9" s="24"/>
      <c r="P9" s="24"/>
      <c r="Q9" s="24"/>
      <c r="R9" s="24"/>
      <c r="S9" s="24"/>
      <c r="T9" s="24"/>
      <c r="U9" s="24"/>
      <c r="V9" s="24"/>
      <c r="W9" s="8" t="s">
        <v>1061</v>
      </c>
      <c r="X9" s="8" t="s">
        <v>52</v>
      </c>
      <c r="Y9" s="5" t="s">
        <v>52</v>
      </c>
      <c r="Z9" s="5" t="s">
        <v>52</v>
      </c>
      <c r="AA9" s="25"/>
      <c r="AB9" s="5" t="s">
        <v>52</v>
      </c>
    </row>
    <row r="10" spans="1:28" ht="30" customHeight="1">
      <c r="A10" s="8" t="s">
        <v>365</v>
      </c>
      <c r="B10" s="8" t="s">
        <v>355</v>
      </c>
      <c r="C10" s="8" t="s">
        <v>364</v>
      </c>
      <c r="D10" s="23" t="s">
        <v>71</v>
      </c>
      <c r="E10" s="24"/>
      <c r="F10" s="8"/>
      <c r="G10" s="24"/>
      <c r="H10" s="8"/>
      <c r="I10" s="24"/>
      <c r="J10" s="8"/>
      <c r="K10" s="24"/>
      <c r="L10" s="8"/>
      <c r="M10" s="24"/>
      <c r="N10" s="8"/>
      <c r="O10" s="24"/>
      <c r="P10" s="24"/>
      <c r="Q10" s="24"/>
      <c r="R10" s="24"/>
      <c r="S10" s="24"/>
      <c r="T10" s="24"/>
      <c r="U10" s="24"/>
      <c r="V10" s="24"/>
      <c r="W10" s="8" t="s">
        <v>1062</v>
      </c>
      <c r="X10" s="8" t="s">
        <v>52</v>
      </c>
      <c r="Y10" s="5" t="s">
        <v>52</v>
      </c>
      <c r="Z10" s="5" t="s">
        <v>52</v>
      </c>
      <c r="AA10" s="25"/>
      <c r="AB10" s="5" t="s">
        <v>52</v>
      </c>
    </row>
    <row r="11" spans="1:28" ht="30" customHeight="1">
      <c r="A11" s="8" t="s">
        <v>357</v>
      </c>
      <c r="B11" s="8" t="s">
        <v>355</v>
      </c>
      <c r="C11" s="8" t="s">
        <v>356</v>
      </c>
      <c r="D11" s="23" t="s">
        <v>71</v>
      </c>
      <c r="E11" s="24"/>
      <c r="F11" s="8"/>
      <c r="G11" s="24"/>
      <c r="H11" s="8"/>
      <c r="I11" s="24"/>
      <c r="J11" s="8"/>
      <c r="K11" s="24"/>
      <c r="L11" s="8"/>
      <c r="M11" s="24"/>
      <c r="N11" s="8"/>
      <c r="O11" s="24"/>
      <c r="P11" s="24"/>
      <c r="Q11" s="24"/>
      <c r="R11" s="24"/>
      <c r="S11" s="24"/>
      <c r="T11" s="24"/>
      <c r="U11" s="24"/>
      <c r="V11" s="24"/>
      <c r="W11" s="8" t="s">
        <v>1063</v>
      </c>
      <c r="X11" s="8" t="s">
        <v>52</v>
      </c>
      <c r="Y11" s="5" t="s">
        <v>52</v>
      </c>
      <c r="Z11" s="5" t="s">
        <v>52</v>
      </c>
      <c r="AA11" s="25"/>
      <c r="AB11" s="5" t="s">
        <v>52</v>
      </c>
    </row>
    <row r="12" spans="1:28" ht="30" customHeight="1">
      <c r="A12" s="8" t="s">
        <v>959</v>
      </c>
      <c r="B12" s="8" t="s">
        <v>957</v>
      </c>
      <c r="C12" s="8" t="s">
        <v>958</v>
      </c>
      <c r="D12" s="23" t="s">
        <v>71</v>
      </c>
      <c r="E12" s="24"/>
      <c r="F12" s="8"/>
      <c r="G12" s="24"/>
      <c r="H12" s="8"/>
      <c r="I12" s="24"/>
      <c r="J12" s="8"/>
      <c r="K12" s="24"/>
      <c r="L12" s="8"/>
      <c r="M12" s="24"/>
      <c r="N12" s="8"/>
      <c r="O12" s="24"/>
      <c r="P12" s="24"/>
      <c r="Q12" s="24"/>
      <c r="R12" s="24"/>
      <c r="S12" s="24"/>
      <c r="T12" s="24"/>
      <c r="U12" s="24"/>
      <c r="V12" s="24"/>
      <c r="W12" s="8" t="s">
        <v>1064</v>
      </c>
      <c r="X12" s="8" t="s">
        <v>52</v>
      </c>
      <c r="Y12" s="5" t="s">
        <v>52</v>
      </c>
      <c r="Z12" s="5" t="s">
        <v>52</v>
      </c>
      <c r="AA12" s="25"/>
      <c r="AB12" s="5" t="s">
        <v>52</v>
      </c>
    </row>
    <row r="13" spans="1:28" ht="30" customHeight="1">
      <c r="A13" s="8" t="s">
        <v>643</v>
      </c>
      <c r="B13" s="8" t="s">
        <v>641</v>
      </c>
      <c r="C13" s="8" t="s">
        <v>642</v>
      </c>
      <c r="D13" s="23" t="s">
        <v>71</v>
      </c>
      <c r="E13" s="24"/>
      <c r="F13" s="8"/>
      <c r="G13" s="24"/>
      <c r="H13" s="8"/>
      <c r="I13" s="24"/>
      <c r="J13" s="8"/>
      <c r="K13" s="24"/>
      <c r="L13" s="8"/>
      <c r="M13" s="24"/>
      <c r="N13" s="8"/>
      <c r="O13" s="24"/>
      <c r="P13" s="24"/>
      <c r="Q13" s="24"/>
      <c r="R13" s="24"/>
      <c r="S13" s="24"/>
      <c r="T13" s="24"/>
      <c r="U13" s="24"/>
      <c r="V13" s="24"/>
      <c r="W13" s="8" t="s">
        <v>1065</v>
      </c>
      <c r="X13" s="8" t="s">
        <v>52</v>
      </c>
      <c r="Y13" s="5" t="s">
        <v>52</v>
      </c>
      <c r="Z13" s="5" t="s">
        <v>52</v>
      </c>
      <c r="AA13" s="25"/>
      <c r="AB13" s="5" t="s">
        <v>52</v>
      </c>
    </row>
    <row r="14" spans="1:28" ht="30" customHeight="1">
      <c r="A14" s="8" t="s">
        <v>698</v>
      </c>
      <c r="B14" s="8" t="s">
        <v>641</v>
      </c>
      <c r="C14" s="8" t="s">
        <v>697</v>
      </c>
      <c r="D14" s="23" t="s">
        <v>71</v>
      </c>
      <c r="E14" s="24"/>
      <c r="F14" s="8"/>
      <c r="G14" s="24"/>
      <c r="H14" s="8"/>
      <c r="I14" s="24"/>
      <c r="J14" s="8"/>
      <c r="K14" s="24"/>
      <c r="L14" s="8"/>
      <c r="M14" s="24"/>
      <c r="N14" s="8"/>
      <c r="O14" s="24"/>
      <c r="P14" s="24"/>
      <c r="Q14" s="24"/>
      <c r="R14" s="24"/>
      <c r="S14" s="24"/>
      <c r="T14" s="24"/>
      <c r="U14" s="24"/>
      <c r="V14" s="24"/>
      <c r="W14" s="8" t="s">
        <v>1066</v>
      </c>
      <c r="X14" s="8" t="s">
        <v>52</v>
      </c>
      <c r="Y14" s="5" t="s">
        <v>52</v>
      </c>
      <c r="Z14" s="5" t="s">
        <v>52</v>
      </c>
      <c r="AA14" s="25"/>
      <c r="AB14" s="5" t="s">
        <v>52</v>
      </c>
    </row>
    <row r="15" spans="1:28" ht="30" customHeight="1">
      <c r="A15" s="8" t="s">
        <v>510</v>
      </c>
      <c r="B15" s="8" t="s">
        <v>508</v>
      </c>
      <c r="C15" s="8" t="s">
        <v>509</v>
      </c>
      <c r="D15" s="23" t="s">
        <v>71</v>
      </c>
      <c r="E15" s="24"/>
      <c r="F15" s="8"/>
      <c r="G15" s="24"/>
      <c r="H15" s="8"/>
      <c r="I15" s="24"/>
      <c r="J15" s="8"/>
      <c r="K15" s="24"/>
      <c r="L15" s="8"/>
      <c r="M15" s="24"/>
      <c r="N15" s="8"/>
      <c r="O15" s="24"/>
      <c r="P15" s="24"/>
      <c r="Q15" s="24"/>
      <c r="R15" s="24"/>
      <c r="S15" s="24"/>
      <c r="T15" s="24"/>
      <c r="U15" s="24"/>
      <c r="V15" s="24"/>
      <c r="W15" s="8" t="s">
        <v>1067</v>
      </c>
      <c r="X15" s="8" t="s">
        <v>52</v>
      </c>
      <c r="Y15" s="5" t="s">
        <v>52</v>
      </c>
      <c r="Z15" s="5" t="s">
        <v>52</v>
      </c>
      <c r="AA15" s="25"/>
      <c r="AB15" s="5" t="s">
        <v>52</v>
      </c>
    </row>
    <row r="16" spans="1:28" ht="30" customHeight="1">
      <c r="A16" s="8" t="s">
        <v>652</v>
      </c>
      <c r="B16" s="8" t="s">
        <v>650</v>
      </c>
      <c r="C16" s="8" t="s">
        <v>651</v>
      </c>
      <c r="D16" s="23" t="s">
        <v>71</v>
      </c>
      <c r="E16" s="24"/>
      <c r="F16" s="8"/>
      <c r="G16" s="24"/>
      <c r="H16" s="8"/>
      <c r="I16" s="24"/>
      <c r="J16" s="8"/>
      <c r="K16" s="24"/>
      <c r="L16" s="8"/>
      <c r="M16" s="24"/>
      <c r="N16" s="8"/>
      <c r="O16" s="24"/>
      <c r="P16" s="24"/>
      <c r="Q16" s="24"/>
      <c r="R16" s="24"/>
      <c r="S16" s="24"/>
      <c r="T16" s="24"/>
      <c r="U16" s="24"/>
      <c r="V16" s="24"/>
      <c r="W16" s="8" t="s">
        <v>1068</v>
      </c>
      <c r="X16" s="8" t="s">
        <v>52</v>
      </c>
      <c r="Y16" s="5" t="s">
        <v>52</v>
      </c>
      <c r="Z16" s="5" t="s">
        <v>52</v>
      </c>
      <c r="AA16" s="25"/>
      <c r="AB16" s="5" t="s">
        <v>52</v>
      </c>
    </row>
    <row r="17" spans="1:28" ht="30" customHeight="1">
      <c r="A17" s="8" t="s">
        <v>492</v>
      </c>
      <c r="B17" s="8" t="s">
        <v>329</v>
      </c>
      <c r="C17" s="8" t="s">
        <v>491</v>
      </c>
      <c r="D17" s="23" t="s">
        <v>71</v>
      </c>
      <c r="E17" s="24"/>
      <c r="F17" s="8"/>
      <c r="G17" s="24"/>
      <c r="H17" s="8"/>
      <c r="I17" s="24"/>
      <c r="J17" s="8"/>
      <c r="K17" s="24"/>
      <c r="L17" s="8"/>
      <c r="M17" s="24"/>
      <c r="N17" s="8"/>
      <c r="O17" s="24"/>
      <c r="P17" s="24"/>
      <c r="Q17" s="24"/>
      <c r="R17" s="24"/>
      <c r="S17" s="24"/>
      <c r="T17" s="24"/>
      <c r="U17" s="24"/>
      <c r="V17" s="24"/>
      <c r="W17" s="8" t="s">
        <v>1069</v>
      </c>
      <c r="X17" s="8" t="s">
        <v>52</v>
      </c>
      <c r="Y17" s="5" t="s">
        <v>52</v>
      </c>
      <c r="Z17" s="5" t="s">
        <v>52</v>
      </c>
      <c r="AA17" s="25"/>
      <c r="AB17" s="5" t="s">
        <v>52</v>
      </c>
    </row>
    <row r="18" spans="1:28" ht="30" customHeight="1">
      <c r="A18" s="8" t="s">
        <v>331</v>
      </c>
      <c r="B18" s="8" t="s">
        <v>329</v>
      </c>
      <c r="C18" s="8" t="s">
        <v>330</v>
      </c>
      <c r="D18" s="23" t="s">
        <v>71</v>
      </c>
      <c r="E18" s="24"/>
      <c r="F18" s="8"/>
      <c r="G18" s="24"/>
      <c r="H18" s="8"/>
      <c r="I18" s="24"/>
      <c r="J18" s="8"/>
      <c r="K18" s="24"/>
      <c r="L18" s="8"/>
      <c r="M18" s="24"/>
      <c r="N18" s="8"/>
      <c r="O18" s="24"/>
      <c r="P18" s="24"/>
      <c r="Q18" s="24"/>
      <c r="R18" s="24"/>
      <c r="S18" s="24"/>
      <c r="T18" s="24"/>
      <c r="U18" s="24"/>
      <c r="V18" s="24"/>
      <c r="W18" s="8" t="s">
        <v>1070</v>
      </c>
      <c r="X18" s="8" t="s">
        <v>52</v>
      </c>
      <c r="Y18" s="5" t="s">
        <v>52</v>
      </c>
      <c r="Z18" s="5" t="s">
        <v>52</v>
      </c>
      <c r="AA18" s="25"/>
      <c r="AB18" s="5" t="s">
        <v>52</v>
      </c>
    </row>
    <row r="19" spans="1:28" ht="30" customHeight="1">
      <c r="A19" s="8" t="s">
        <v>500</v>
      </c>
      <c r="B19" s="8" t="s">
        <v>329</v>
      </c>
      <c r="C19" s="8" t="s">
        <v>499</v>
      </c>
      <c r="D19" s="23" t="s">
        <v>71</v>
      </c>
      <c r="E19" s="24"/>
      <c r="F19" s="8"/>
      <c r="G19" s="24"/>
      <c r="H19" s="8"/>
      <c r="I19" s="24"/>
      <c r="J19" s="8"/>
      <c r="K19" s="24"/>
      <c r="L19" s="8"/>
      <c r="M19" s="24"/>
      <c r="N19" s="8"/>
      <c r="O19" s="24"/>
      <c r="P19" s="24"/>
      <c r="Q19" s="24"/>
      <c r="R19" s="24"/>
      <c r="S19" s="24"/>
      <c r="T19" s="24"/>
      <c r="U19" s="24"/>
      <c r="V19" s="24"/>
      <c r="W19" s="8" t="s">
        <v>1071</v>
      </c>
      <c r="X19" s="8" t="s">
        <v>52</v>
      </c>
      <c r="Y19" s="5" t="s">
        <v>52</v>
      </c>
      <c r="Z19" s="5" t="s">
        <v>52</v>
      </c>
      <c r="AA19" s="25"/>
      <c r="AB19" s="5" t="s">
        <v>52</v>
      </c>
    </row>
    <row r="20" spans="1:28" ht="30" customHeight="1">
      <c r="A20" s="8" t="s">
        <v>347</v>
      </c>
      <c r="B20" s="8" t="s">
        <v>329</v>
      </c>
      <c r="C20" s="8" t="s">
        <v>346</v>
      </c>
      <c r="D20" s="23" t="s">
        <v>71</v>
      </c>
      <c r="E20" s="24"/>
      <c r="F20" s="8"/>
      <c r="G20" s="24"/>
      <c r="H20" s="8"/>
      <c r="I20" s="24"/>
      <c r="J20" s="8"/>
      <c r="K20" s="24"/>
      <c r="L20" s="8"/>
      <c r="M20" s="24"/>
      <c r="N20" s="8"/>
      <c r="O20" s="24"/>
      <c r="P20" s="24"/>
      <c r="Q20" s="24"/>
      <c r="R20" s="24"/>
      <c r="S20" s="24"/>
      <c r="T20" s="24"/>
      <c r="U20" s="24"/>
      <c r="V20" s="24"/>
      <c r="W20" s="8" t="s">
        <v>1072</v>
      </c>
      <c r="X20" s="8" t="s">
        <v>52</v>
      </c>
      <c r="Y20" s="5" t="s">
        <v>52</v>
      </c>
      <c r="Z20" s="5" t="s">
        <v>52</v>
      </c>
      <c r="AA20" s="25"/>
      <c r="AB20" s="5" t="s">
        <v>52</v>
      </c>
    </row>
    <row r="21" spans="1:28" ht="30" customHeight="1">
      <c r="A21" s="8" t="s">
        <v>421</v>
      </c>
      <c r="B21" s="8" t="s">
        <v>419</v>
      </c>
      <c r="C21" s="8" t="s">
        <v>420</v>
      </c>
      <c r="D21" s="23" t="s">
        <v>166</v>
      </c>
      <c r="E21" s="24"/>
      <c r="F21" s="8"/>
      <c r="G21" s="24"/>
      <c r="H21" s="8"/>
      <c r="I21" s="24"/>
      <c r="J21" s="8"/>
      <c r="K21" s="24"/>
      <c r="L21" s="8"/>
      <c r="M21" s="24"/>
      <c r="N21" s="8"/>
      <c r="O21" s="24"/>
      <c r="P21" s="24"/>
      <c r="Q21" s="24"/>
      <c r="R21" s="24"/>
      <c r="S21" s="24"/>
      <c r="T21" s="24"/>
      <c r="U21" s="24"/>
      <c r="V21" s="24"/>
      <c r="W21" s="8" t="s">
        <v>1073</v>
      </c>
      <c r="X21" s="8" t="s">
        <v>52</v>
      </c>
      <c r="Y21" s="5" t="s">
        <v>52</v>
      </c>
      <c r="Z21" s="5" t="s">
        <v>52</v>
      </c>
      <c r="AA21" s="25"/>
      <c r="AB21" s="5" t="s">
        <v>52</v>
      </c>
    </row>
    <row r="22" spans="1:28" ht="30" customHeight="1">
      <c r="A22" s="8" t="s">
        <v>431</v>
      </c>
      <c r="B22" s="8" t="s">
        <v>428</v>
      </c>
      <c r="C22" s="8" t="s">
        <v>429</v>
      </c>
      <c r="D22" s="23" t="s">
        <v>430</v>
      </c>
      <c r="E22" s="24"/>
      <c r="F22" s="8"/>
      <c r="G22" s="24"/>
      <c r="H22" s="8"/>
      <c r="I22" s="24"/>
      <c r="J22" s="8"/>
      <c r="K22" s="24"/>
      <c r="L22" s="8"/>
      <c r="M22" s="24"/>
      <c r="N22" s="8"/>
      <c r="O22" s="24"/>
      <c r="P22" s="24"/>
      <c r="Q22" s="24"/>
      <c r="R22" s="24"/>
      <c r="S22" s="24"/>
      <c r="T22" s="24"/>
      <c r="U22" s="24"/>
      <c r="V22" s="24"/>
      <c r="W22" s="8" t="s">
        <v>1074</v>
      </c>
      <c r="X22" s="8" t="s">
        <v>52</v>
      </c>
      <c r="Y22" s="5" t="s">
        <v>52</v>
      </c>
      <c r="Z22" s="5" t="s">
        <v>52</v>
      </c>
      <c r="AA22" s="25"/>
      <c r="AB22" s="5" t="s">
        <v>52</v>
      </c>
    </row>
    <row r="23" spans="1:28" ht="30" customHeight="1">
      <c r="A23" s="8" t="s">
        <v>426</v>
      </c>
      <c r="B23" s="8" t="s">
        <v>423</v>
      </c>
      <c r="C23" s="8" t="s">
        <v>424</v>
      </c>
      <c r="D23" s="23" t="s">
        <v>425</v>
      </c>
      <c r="E23" s="24"/>
      <c r="F23" s="8"/>
      <c r="G23" s="24"/>
      <c r="H23" s="8"/>
      <c r="I23" s="24"/>
      <c r="J23" s="8"/>
      <c r="K23" s="24"/>
      <c r="L23" s="8"/>
      <c r="M23" s="24"/>
      <c r="N23" s="8"/>
      <c r="O23" s="24"/>
      <c r="P23" s="24"/>
      <c r="Q23" s="24"/>
      <c r="R23" s="24"/>
      <c r="S23" s="24"/>
      <c r="T23" s="24"/>
      <c r="U23" s="24"/>
      <c r="V23" s="24"/>
      <c r="W23" s="8" t="s">
        <v>1075</v>
      </c>
      <c r="X23" s="8" t="s">
        <v>52</v>
      </c>
      <c r="Y23" s="5" t="s">
        <v>52</v>
      </c>
      <c r="Z23" s="5" t="s">
        <v>52</v>
      </c>
      <c r="AA23" s="25"/>
      <c r="AB23" s="5" t="s">
        <v>52</v>
      </c>
    </row>
    <row r="24" spans="1:28" ht="30" customHeight="1">
      <c r="A24" s="8" t="s">
        <v>417</v>
      </c>
      <c r="B24" s="8" t="s">
        <v>415</v>
      </c>
      <c r="C24" s="8" t="s">
        <v>416</v>
      </c>
      <c r="D24" s="23" t="s">
        <v>166</v>
      </c>
      <c r="E24" s="24"/>
      <c r="F24" s="8"/>
      <c r="G24" s="24"/>
      <c r="H24" s="8"/>
      <c r="I24" s="24"/>
      <c r="J24" s="8"/>
      <c r="K24" s="24"/>
      <c r="L24" s="8"/>
      <c r="M24" s="24"/>
      <c r="N24" s="8"/>
      <c r="O24" s="24"/>
      <c r="P24" s="24"/>
      <c r="Q24" s="24"/>
      <c r="R24" s="24"/>
      <c r="S24" s="24"/>
      <c r="T24" s="24"/>
      <c r="U24" s="24"/>
      <c r="V24" s="24"/>
      <c r="W24" s="8" t="s">
        <v>1076</v>
      </c>
      <c r="X24" s="8" t="s">
        <v>52</v>
      </c>
      <c r="Y24" s="5" t="s">
        <v>52</v>
      </c>
      <c r="Z24" s="5" t="s">
        <v>52</v>
      </c>
      <c r="AA24" s="25"/>
      <c r="AB24" s="5" t="s">
        <v>52</v>
      </c>
    </row>
    <row r="25" spans="1:28" ht="30" customHeight="1">
      <c r="A25" s="8" t="s">
        <v>938</v>
      </c>
      <c r="B25" s="8" t="s">
        <v>770</v>
      </c>
      <c r="C25" s="8" t="s">
        <v>937</v>
      </c>
      <c r="D25" s="23" t="s">
        <v>166</v>
      </c>
      <c r="E25" s="24"/>
      <c r="F25" s="8"/>
      <c r="G25" s="24"/>
      <c r="H25" s="8"/>
      <c r="I25" s="24"/>
      <c r="J25" s="8"/>
      <c r="K25" s="24"/>
      <c r="L25" s="8"/>
      <c r="M25" s="24"/>
      <c r="N25" s="8"/>
      <c r="O25" s="24"/>
      <c r="P25" s="24"/>
      <c r="Q25" s="24"/>
      <c r="R25" s="24"/>
      <c r="S25" s="24"/>
      <c r="T25" s="24"/>
      <c r="U25" s="24"/>
      <c r="V25" s="24"/>
      <c r="W25" s="8" t="s">
        <v>1077</v>
      </c>
      <c r="X25" s="8" t="s">
        <v>52</v>
      </c>
      <c r="Y25" s="5" t="s">
        <v>52</v>
      </c>
      <c r="Z25" s="5" t="s">
        <v>52</v>
      </c>
      <c r="AA25" s="25"/>
      <c r="AB25" s="5" t="s">
        <v>52</v>
      </c>
    </row>
    <row r="26" spans="1:28" ht="30" customHeight="1">
      <c r="A26" s="8" t="s">
        <v>564</v>
      </c>
      <c r="B26" s="8" t="s">
        <v>563</v>
      </c>
      <c r="C26" s="8" t="s">
        <v>157</v>
      </c>
      <c r="D26" s="23" t="s">
        <v>166</v>
      </c>
      <c r="E26" s="24"/>
      <c r="F26" s="8"/>
      <c r="G26" s="24"/>
      <c r="H26" s="8"/>
      <c r="I26" s="24"/>
      <c r="J26" s="8"/>
      <c r="K26" s="24"/>
      <c r="L26" s="8"/>
      <c r="M26" s="24"/>
      <c r="N26" s="8"/>
      <c r="O26" s="24"/>
      <c r="P26" s="24"/>
      <c r="Q26" s="24"/>
      <c r="R26" s="24"/>
      <c r="S26" s="24"/>
      <c r="T26" s="24"/>
      <c r="U26" s="24"/>
      <c r="V26" s="24"/>
      <c r="W26" s="8" t="s">
        <v>1078</v>
      </c>
      <c r="X26" s="8" t="s">
        <v>52</v>
      </c>
      <c r="Y26" s="5" t="s">
        <v>52</v>
      </c>
      <c r="Z26" s="5" t="s">
        <v>52</v>
      </c>
      <c r="AA26" s="25"/>
      <c r="AB26" s="5" t="s">
        <v>52</v>
      </c>
    </row>
    <row r="27" spans="1:28" ht="30" customHeight="1">
      <c r="A27" s="8" t="s">
        <v>267</v>
      </c>
      <c r="B27" s="8" t="s">
        <v>145</v>
      </c>
      <c r="C27" s="8" t="s">
        <v>146</v>
      </c>
      <c r="D27" s="23" t="s">
        <v>166</v>
      </c>
      <c r="E27" s="24"/>
      <c r="F27" s="8"/>
      <c r="G27" s="24"/>
      <c r="H27" s="8"/>
      <c r="I27" s="24"/>
      <c r="J27" s="8"/>
      <c r="K27" s="24"/>
      <c r="L27" s="8"/>
      <c r="M27" s="24"/>
      <c r="N27" s="8"/>
      <c r="O27" s="24"/>
      <c r="P27" s="24"/>
      <c r="Q27" s="24"/>
      <c r="R27" s="24"/>
      <c r="S27" s="24"/>
      <c r="T27" s="24"/>
      <c r="U27" s="24"/>
      <c r="V27" s="24"/>
      <c r="W27" s="8" t="s">
        <v>1079</v>
      </c>
      <c r="X27" s="8" t="s">
        <v>52</v>
      </c>
      <c r="Y27" s="5" t="s">
        <v>52</v>
      </c>
      <c r="Z27" s="5" t="s">
        <v>52</v>
      </c>
      <c r="AA27" s="25"/>
      <c r="AB27" s="5" t="s">
        <v>52</v>
      </c>
    </row>
    <row r="28" spans="1:28" ht="30" customHeight="1">
      <c r="A28" s="8" t="s">
        <v>269</v>
      </c>
      <c r="B28" s="8" t="s">
        <v>145</v>
      </c>
      <c r="C28" s="8" t="s">
        <v>150</v>
      </c>
      <c r="D28" s="23" t="s">
        <v>166</v>
      </c>
      <c r="E28" s="24"/>
      <c r="F28" s="8"/>
      <c r="G28" s="24"/>
      <c r="H28" s="8"/>
      <c r="I28" s="24"/>
      <c r="J28" s="8"/>
      <c r="K28" s="24"/>
      <c r="L28" s="8"/>
      <c r="M28" s="24"/>
      <c r="N28" s="8"/>
      <c r="O28" s="24"/>
      <c r="P28" s="24"/>
      <c r="Q28" s="24"/>
      <c r="R28" s="24"/>
      <c r="S28" s="24"/>
      <c r="T28" s="24"/>
      <c r="U28" s="24"/>
      <c r="V28" s="24"/>
      <c r="W28" s="8" t="s">
        <v>1080</v>
      </c>
      <c r="X28" s="8" t="s">
        <v>52</v>
      </c>
      <c r="Y28" s="5" t="s">
        <v>52</v>
      </c>
      <c r="Z28" s="5" t="s">
        <v>52</v>
      </c>
      <c r="AA28" s="25"/>
      <c r="AB28" s="5" t="s">
        <v>52</v>
      </c>
    </row>
    <row r="29" spans="1:28" ht="30" customHeight="1">
      <c r="A29" s="8" t="s">
        <v>271</v>
      </c>
      <c r="B29" s="8" t="s">
        <v>153</v>
      </c>
      <c r="C29" s="8" t="s">
        <v>150</v>
      </c>
      <c r="D29" s="23" t="s">
        <v>166</v>
      </c>
      <c r="E29" s="24"/>
      <c r="F29" s="8"/>
      <c r="G29" s="24"/>
      <c r="H29" s="8"/>
      <c r="I29" s="24"/>
      <c r="J29" s="8"/>
      <c r="K29" s="24"/>
      <c r="L29" s="8"/>
      <c r="M29" s="24"/>
      <c r="N29" s="8"/>
      <c r="O29" s="24"/>
      <c r="P29" s="24"/>
      <c r="Q29" s="24"/>
      <c r="R29" s="24"/>
      <c r="S29" s="24"/>
      <c r="T29" s="24"/>
      <c r="U29" s="24"/>
      <c r="V29" s="24"/>
      <c r="W29" s="8" t="s">
        <v>1081</v>
      </c>
      <c r="X29" s="8" t="s">
        <v>52</v>
      </c>
      <c r="Y29" s="5" t="s">
        <v>52</v>
      </c>
      <c r="Z29" s="5" t="s">
        <v>52</v>
      </c>
      <c r="AA29" s="25"/>
      <c r="AB29" s="5" t="s">
        <v>52</v>
      </c>
    </row>
    <row r="30" spans="1:28" ht="30" customHeight="1">
      <c r="A30" s="8" t="s">
        <v>277</v>
      </c>
      <c r="B30" s="8" t="s">
        <v>160</v>
      </c>
      <c r="C30" s="8" t="s">
        <v>276</v>
      </c>
      <c r="D30" s="23" t="s">
        <v>166</v>
      </c>
      <c r="E30" s="24"/>
      <c r="F30" s="8"/>
      <c r="G30" s="24"/>
      <c r="H30" s="8"/>
      <c r="I30" s="24"/>
      <c r="J30" s="8"/>
      <c r="K30" s="24"/>
      <c r="L30" s="8"/>
      <c r="M30" s="24"/>
      <c r="N30" s="8"/>
      <c r="O30" s="24"/>
      <c r="P30" s="24"/>
      <c r="Q30" s="24"/>
      <c r="R30" s="24"/>
      <c r="S30" s="24"/>
      <c r="T30" s="24"/>
      <c r="U30" s="24"/>
      <c r="V30" s="24"/>
      <c r="W30" s="8" t="s">
        <v>1082</v>
      </c>
      <c r="X30" s="8" t="s">
        <v>52</v>
      </c>
      <c r="Y30" s="5" t="s">
        <v>52</v>
      </c>
      <c r="Z30" s="5" t="s">
        <v>52</v>
      </c>
      <c r="AA30" s="25"/>
      <c r="AB30" s="5" t="s">
        <v>52</v>
      </c>
    </row>
    <row r="31" spans="1:28" ht="30" customHeight="1">
      <c r="A31" s="8" t="s">
        <v>281</v>
      </c>
      <c r="B31" s="8" t="s">
        <v>279</v>
      </c>
      <c r="C31" s="8" t="s">
        <v>280</v>
      </c>
      <c r="D31" s="23" t="s">
        <v>166</v>
      </c>
      <c r="E31" s="24"/>
      <c r="F31" s="8"/>
      <c r="G31" s="24"/>
      <c r="H31" s="8"/>
      <c r="I31" s="24"/>
      <c r="J31" s="8"/>
      <c r="K31" s="24"/>
      <c r="L31" s="8"/>
      <c r="M31" s="24"/>
      <c r="N31" s="8"/>
      <c r="O31" s="24"/>
      <c r="P31" s="24"/>
      <c r="Q31" s="24"/>
      <c r="R31" s="24"/>
      <c r="S31" s="24"/>
      <c r="T31" s="24"/>
      <c r="U31" s="24"/>
      <c r="V31" s="24"/>
      <c r="W31" s="8" t="s">
        <v>1083</v>
      </c>
      <c r="X31" s="8" t="s">
        <v>52</v>
      </c>
      <c r="Y31" s="5" t="s">
        <v>52</v>
      </c>
      <c r="Z31" s="5" t="s">
        <v>52</v>
      </c>
      <c r="AA31" s="25"/>
      <c r="AB31" s="5" t="s">
        <v>52</v>
      </c>
    </row>
    <row r="32" spans="1:28" ht="30" customHeight="1">
      <c r="A32" s="8" t="s">
        <v>274</v>
      </c>
      <c r="B32" s="8" t="s">
        <v>273</v>
      </c>
      <c r="C32" s="8" t="s">
        <v>150</v>
      </c>
      <c r="D32" s="23" t="s">
        <v>166</v>
      </c>
      <c r="E32" s="24"/>
      <c r="F32" s="8"/>
      <c r="G32" s="24"/>
      <c r="H32" s="8"/>
      <c r="I32" s="24"/>
      <c r="J32" s="8"/>
      <c r="K32" s="24"/>
      <c r="L32" s="8"/>
      <c r="M32" s="24"/>
      <c r="N32" s="8"/>
      <c r="O32" s="24"/>
      <c r="P32" s="24"/>
      <c r="Q32" s="24"/>
      <c r="R32" s="24"/>
      <c r="S32" s="24"/>
      <c r="T32" s="24"/>
      <c r="U32" s="24"/>
      <c r="V32" s="24"/>
      <c r="W32" s="8" t="s">
        <v>1084</v>
      </c>
      <c r="X32" s="8" t="s">
        <v>52</v>
      </c>
      <c r="Y32" s="5" t="s">
        <v>52</v>
      </c>
      <c r="Z32" s="5" t="s">
        <v>52</v>
      </c>
      <c r="AA32" s="25"/>
      <c r="AB32" s="5" t="s">
        <v>52</v>
      </c>
    </row>
    <row r="33" spans="1:28" ht="30" customHeight="1">
      <c r="A33" s="8" t="s">
        <v>285</v>
      </c>
      <c r="B33" s="8" t="s">
        <v>283</v>
      </c>
      <c r="C33" s="8" t="s">
        <v>284</v>
      </c>
      <c r="D33" s="23" t="s">
        <v>166</v>
      </c>
      <c r="E33" s="24"/>
      <c r="F33" s="8"/>
      <c r="G33" s="24"/>
      <c r="H33" s="8"/>
      <c r="I33" s="24"/>
      <c r="J33" s="8"/>
      <c r="K33" s="24"/>
      <c r="L33" s="8"/>
      <c r="M33" s="24"/>
      <c r="N33" s="8"/>
      <c r="O33" s="24"/>
      <c r="P33" s="24"/>
      <c r="Q33" s="24"/>
      <c r="R33" s="24"/>
      <c r="S33" s="24"/>
      <c r="T33" s="24"/>
      <c r="U33" s="24"/>
      <c r="V33" s="24"/>
      <c r="W33" s="8" t="s">
        <v>1085</v>
      </c>
      <c r="X33" s="8" t="s">
        <v>52</v>
      </c>
      <c r="Y33" s="5" t="s">
        <v>52</v>
      </c>
      <c r="Z33" s="5" t="s">
        <v>52</v>
      </c>
      <c r="AA33" s="25"/>
      <c r="AB33" s="5" t="s">
        <v>52</v>
      </c>
    </row>
    <row r="34" spans="1:28" ht="30" customHeight="1">
      <c r="A34" s="8" t="s">
        <v>945</v>
      </c>
      <c r="B34" s="8" t="s">
        <v>943</v>
      </c>
      <c r="C34" s="8" t="s">
        <v>944</v>
      </c>
      <c r="D34" s="23" t="s">
        <v>58</v>
      </c>
      <c r="E34" s="24"/>
      <c r="F34" s="8"/>
      <c r="G34" s="24"/>
      <c r="H34" s="8"/>
      <c r="I34" s="24"/>
      <c r="J34" s="8"/>
      <c r="K34" s="24"/>
      <c r="L34" s="8"/>
      <c r="M34" s="24"/>
      <c r="N34" s="8"/>
      <c r="O34" s="24"/>
      <c r="P34" s="24"/>
      <c r="Q34" s="24"/>
      <c r="R34" s="24"/>
      <c r="S34" s="24"/>
      <c r="T34" s="24"/>
      <c r="U34" s="24"/>
      <c r="V34" s="24"/>
      <c r="W34" s="8" t="s">
        <v>1086</v>
      </c>
      <c r="X34" s="8" t="s">
        <v>52</v>
      </c>
      <c r="Y34" s="5" t="s">
        <v>52</v>
      </c>
      <c r="Z34" s="5" t="s">
        <v>52</v>
      </c>
      <c r="AA34" s="25"/>
      <c r="AB34" s="5" t="s">
        <v>52</v>
      </c>
    </row>
    <row r="35" spans="1:28" ht="30" customHeight="1">
      <c r="A35" s="8" t="s">
        <v>917</v>
      </c>
      <c r="B35" s="8" t="s">
        <v>915</v>
      </c>
      <c r="C35" s="8" t="s">
        <v>916</v>
      </c>
      <c r="D35" s="23" t="s">
        <v>58</v>
      </c>
      <c r="E35" s="24"/>
      <c r="F35" s="8"/>
      <c r="G35" s="24"/>
      <c r="H35" s="8"/>
      <c r="I35" s="24"/>
      <c r="J35" s="8"/>
      <c r="K35" s="24"/>
      <c r="L35" s="8"/>
      <c r="M35" s="24"/>
      <c r="N35" s="8"/>
      <c r="O35" s="24"/>
      <c r="P35" s="24"/>
      <c r="Q35" s="24"/>
      <c r="R35" s="24"/>
      <c r="S35" s="24"/>
      <c r="T35" s="24"/>
      <c r="U35" s="24"/>
      <c r="V35" s="24"/>
      <c r="W35" s="8" t="s">
        <v>1087</v>
      </c>
      <c r="X35" s="8" t="s">
        <v>52</v>
      </c>
      <c r="Y35" s="5" t="s">
        <v>52</v>
      </c>
      <c r="Z35" s="5" t="s">
        <v>52</v>
      </c>
      <c r="AA35" s="25"/>
      <c r="AB35" s="5" t="s">
        <v>52</v>
      </c>
    </row>
    <row r="36" spans="1:28" ht="30" customHeight="1">
      <c r="A36" s="8" t="s">
        <v>789</v>
      </c>
      <c r="B36" s="8" t="s">
        <v>721</v>
      </c>
      <c r="C36" s="8" t="s">
        <v>788</v>
      </c>
      <c r="D36" s="23" t="s">
        <v>253</v>
      </c>
      <c r="E36" s="24"/>
      <c r="F36" s="8"/>
      <c r="G36" s="24"/>
      <c r="H36" s="8"/>
      <c r="I36" s="24"/>
      <c r="J36" s="8"/>
      <c r="K36" s="24"/>
      <c r="L36" s="8"/>
      <c r="M36" s="24"/>
      <c r="N36" s="8"/>
      <c r="O36" s="24"/>
      <c r="P36" s="24"/>
      <c r="Q36" s="24"/>
      <c r="R36" s="24"/>
      <c r="S36" s="24"/>
      <c r="T36" s="24"/>
      <c r="U36" s="24"/>
      <c r="V36" s="24"/>
      <c r="W36" s="8" t="s">
        <v>1088</v>
      </c>
      <c r="X36" s="8" t="s">
        <v>52</v>
      </c>
      <c r="Y36" s="5" t="s">
        <v>52</v>
      </c>
      <c r="Z36" s="5" t="s">
        <v>52</v>
      </c>
      <c r="AA36" s="25"/>
      <c r="AB36" s="5" t="s">
        <v>52</v>
      </c>
    </row>
    <row r="37" spans="1:28" ht="30" customHeight="1">
      <c r="A37" s="8" t="s">
        <v>723</v>
      </c>
      <c r="B37" s="8" t="s">
        <v>721</v>
      </c>
      <c r="C37" s="8" t="s">
        <v>722</v>
      </c>
      <c r="D37" s="23" t="s">
        <v>253</v>
      </c>
      <c r="E37" s="24"/>
      <c r="F37" s="8"/>
      <c r="G37" s="24"/>
      <c r="H37" s="8"/>
      <c r="I37" s="24"/>
      <c r="J37" s="8"/>
      <c r="K37" s="24"/>
      <c r="L37" s="8"/>
      <c r="M37" s="24"/>
      <c r="N37" s="8"/>
      <c r="O37" s="24"/>
      <c r="P37" s="24"/>
      <c r="Q37" s="24"/>
      <c r="R37" s="24"/>
      <c r="S37" s="24"/>
      <c r="T37" s="24"/>
      <c r="U37" s="24"/>
      <c r="V37" s="24"/>
      <c r="W37" s="8" t="s">
        <v>1089</v>
      </c>
      <c r="X37" s="8" t="s">
        <v>52</v>
      </c>
      <c r="Y37" s="5" t="s">
        <v>52</v>
      </c>
      <c r="Z37" s="5" t="s">
        <v>52</v>
      </c>
      <c r="AA37" s="25"/>
      <c r="AB37" s="5" t="s">
        <v>52</v>
      </c>
    </row>
    <row r="38" spans="1:28" ht="30" customHeight="1">
      <c r="A38" s="8" t="s">
        <v>626</v>
      </c>
      <c r="B38" s="8" t="s">
        <v>624</v>
      </c>
      <c r="C38" s="8" t="s">
        <v>625</v>
      </c>
      <c r="D38" s="23" t="s">
        <v>166</v>
      </c>
      <c r="E38" s="24"/>
      <c r="F38" s="8"/>
      <c r="G38" s="24"/>
      <c r="H38" s="8"/>
      <c r="I38" s="24"/>
      <c r="J38" s="8"/>
      <c r="K38" s="24"/>
      <c r="L38" s="8"/>
      <c r="M38" s="24"/>
      <c r="N38" s="8"/>
      <c r="O38" s="24"/>
      <c r="P38" s="24"/>
      <c r="Q38" s="24"/>
      <c r="R38" s="24"/>
      <c r="S38" s="24"/>
      <c r="T38" s="24"/>
      <c r="U38" s="24"/>
      <c r="V38" s="24"/>
      <c r="W38" s="8" t="s">
        <v>1090</v>
      </c>
      <c r="X38" s="8" t="s">
        <v>52</v>
      </c>
      <c r="Y38" s="5" t="s">
        <v>52</v>
      </c>
      <c r="Z38" s="5" t="s">
        <v>52</v>
      </c>
      <c r="AA38" s="25"/>
      <c r="AB38" s="5" t="s">
        <v>52</v>
      </c>
    </row>
    <row r="39" spans="1:28" ht="30" customHeight="1">
      <c r="A39" s="8" t="s">
        <v>632</v>
      </c>
      <c r="B39" s="8" t="s">
        <v>624</v>
      </c>
      <c r="C39" s="8" t="s">
        <v>631</v>
      </c>
      <c r="D39" s="23" t="s">
        <v>166</v>
      </c>
      <c r="E39" s="24"/>
      <c r="F39" s="8"/>
      <c r="G39" s="24"/>
      <c r="H39" s="8"/>
      <c r="I39" s="24"/>
      <c r="J39" s="8"/>
      <c r="K39" s="24"/>
      <c r="L39" s="8"/>
      <c r="M39" s="24"/>
      <c r="N39" s="8"/>
      <c r="O39" s="24"/>
      <c r="P39" s="24"/>
      <c r="Q39" s="24"/>
      <c r="R39" s="24"/>
      <c r="S39" s="24"/>
      <c r="T39" s="24"/>
      <c r="U39" s="24"/>
      <c r="V39" s="24"/>
      <c r="W39" s="8" t="s">
        <v>1091</v>
      </c>
      <c r="X39" s="8" t="s">
        <v>52</v>
      </c>
      <c r="Y39" s="5" t="s">
        <v>52</v>
      </c>
      <c r="Z39" s="5" t="s">
        <v>52</v>
      </c>
      <c r="AA39" s="25"/>
      <c r="AB39" s="5" t="s">
        <v>52</v>
      </c>
    </row>
    <row r="40" spans="1:28" ht="30" customHeight="1">
      <c r="A40" s="8" t="s">
        <v>616</v>
      </c>
      <c r="B40" s="8" t="s">
        <v>605</v>
      </c>
      <c r="C40" s="8" t="s">
        <v>615</v>
      </c>
      <c r="D40" s="23" t="s">
        <v>166</v>
      </c>
      <c r="E40" s="24"/>
      <c r="F40" s="8"/>
      <c r="G40" s="24"/>
      <c r="H40" s="8"/>
      <c r="I40" s="24"/>
      <c r="J40" s="8"/>
      <c r="K40" s="24"/>
      <c r="L40" s="8"/>
      <c r="M40" s="24"/>
      <c r="N40" s="8"/>
      <c r="O40" s="24"/>
      <c r="P40" s="24"/>
      <c r="Q40" s="24"/>
      <c r="R40" s="24"/>
      <c r="S40" s="24"/>
      <c r="T40" s="24"/>
      <c r="U40" s="24"/>
      <c r="V40" s="24"/>
      <c r="W40" s="8" t="s">
        <v>1092</v>
      </c>
      <c r="X40" s="8" t="s">
        <v>52</v>
      </c>
      <c r="Y40" s="5" t="s">
        <v>52</v>
      </c>
      <c r="Z40" s="5" t="s">
        <v>52</v>
      </c>
      <c r="AA40" s="25"/>
      <c r="AB40" s="5" t="s">
        <v>52</v>
      </c>
    </row>
    <row r="41" spans="1:28" ht="30" customHeight="1">
      <c r="A41" s="8" t="s">
        <v>607</v>
      </c>
      <c r="B41" s="8" t="s">
        <v>605</v>
      </c>
      <c r="C41" s="8" t="s">
        <v>606</v>
      </c>
      <c r="D41" s="23" t="s">
        <v>166</v>
      </c>
      <c r="E41" s="24"/>
      <c r="F41" s="8"/>
      <c r="G41" s="24"/>
      <c r="H41" s="8"/>
      <c r="I41" s="24"/>
      <c r="J41" s="8"/>
      <c r="K41" s="24"/>
      <c r="L41" s="8"/>
      <c r="M41" s="24"/>
      <c r="N41" s="8"/>
      <c r="O41" s="24"/>
      <c r="P41" s="24"/>
      <c r="Q41" s="24"/>
      <c r="R41" s="24"/>
      <c r="S41" s="24"/>
      <c r="T41" s="24"/>
      <c r="U41" s="24"/>
      <c r="V41" s="24"/>
      <c r="W41" s="8" t="s">
        <v>1093</v>
      </c>
      <c r="X41" s="8" t="s">
        <v>52</v>
      </c>
      <c r="Y41" s="5" t="s">
        <v>52</v>
      </c>
      <c r="Z41" s="5" t="s">
        <v>52</v>
      </c>
      <c r="AA41" s="25"/>
      <c r="AB41" s="5" t="s">
        <v>52</v>
      </c>
    </row>
    <row r="42" spans="1:28" ht="30" customHeight="1">
      <c r="A42" s="8" t="s">
        <v>619</v>
      </c>
      <c r="B42" s="8" t="s">
        <v>605</v>
      </c>
      <c r="C42" s="8" t="s">
        <v>618</v>
      </c>
      <c r="D42" s="23" t="s">
        <v>166</v>
      </c>
      <c r="E42" s="24"/>
      <c r="F42" s="8"/>
      <c r="G42" s="24"/>
      <c r="H42" s="8"/>
      <c r="I42" s="24"/>
      <c r="J42" s="8"/>
      <c r="K42" s="24"/>
      <c r="L42" s="8"/>
      <c r="M42" s="24"/>
      <c r="N42" s="8"/>
      <c r="O42" s="24"/>
      <c r="P42" s="24"/>
      <c r="Q42" s="24"/>
      <c r="R42" s="24"/>
      <c r="S42" s="24"/>
      <c r="T42" s="24"/>
      <c r="U42" s="24"/>
      <c r="V42" s="24"/>
      <c r="W42" s="8" t="s">
        <v>1094</v>
      </c>
      <c r="X42" s="8" t="s">
        <v>52</v>
      </c>
      <c r="Y42" s="5" t="s">
        <v>52</v>
      </c>
      <c r="Z42" s="5" t="s">
        <v>52</v>
      </c>
      <c r="AA42" s="25"/>
      <c r="AB42" s="5" t="s">
        <v>52</v>
      </c>
    </row>
    <row r="43" spans="1:28" ht="30" customHeight="1">
      <c r="A43" s="8" t="s">
        <v>610</v>
      </c>
      <c r="B43" s="8" t="s">
        <v>605</v>
      </c>
      <c r="C43" s="8" t="s">
        <v>609</v>
      </c>
      <c r="D43" s="23" t="s">
        <v>166</v>
      </c>
      <c r="E43" s="24"/>
      <c r="F43" s="8"/>
      <c r="G43" s="24"/>
      <c r="H43" s="8"/>
      <c r="I43" s="24"/>
      <c r="J43" s="8"/>
      <c r="K43" s="24"/>
      <c r="L43" s="8"/>
      <c r="M43" s="24"/>
      <c r="N43" s="8"/>
      <c r="O43" s="24"/>
      <c r="P43" s="24"/>
      <c r="Q43" s="24"/>
      <c r="R43" s="24"/>
      <c r="S43" s="24"/>
      <c r="T43" s="24"/>
      <c r="U43" s="24"/>
      <c r="V43" s="24"/>
      <c r="W43" s="8" t="s">
        <v>1095</v>
      </c>
      <c r="X43" s="8" t="s">
        <v>52</v>
      </c>
      <c r="Y43" s="5" t="s">
        <v>52</v>
      </c>
      <c r="Z43" s="5" t="s">
        <v>52</v>
      </c>
      <c r="AA43" s="25"/>
      <c r="AB43" s="5" t="s">
        <v>52</v>
      </c>
    </row>
    <row r="44" spans="1:28" ht="30" customHeight="1">
      <c r="A44" s="8" t="s">
        <v>635</v>
      </c>
      <c r="B44" s="8" t="s">
        <v>605</v>
      </c>
      <c r="C44" s="8" t="s">
        <v>634</v>
      </c>
      <c r="D44" s="23" t="s">
        <v>166</v>
      </c>
      <c r="E44" s="24"/>
      <c r="F44" s="8"/>
      <c r="G44" s="24"/>
      <c r="H44" s="8"/>
      <c r="I44" s="24"/>
      <c r="J44" s="8"/>
      <c r="K44" s="24"/>
      <c r="L44" s="8"/>
      <c r="M44" s="24"/>
      <c r="N44" s="8"/>
      <c r="O44" s="24"/>
      <c r="P44" s="24"/>
      <c r="Q44" s="24"/>
      <c r="R44" s="24"/>
      <c r="S44" s="24"/>
      <c r="T44" s="24"/>
      <c r="U44" s="24"/>
      <c r="V44" s="24"/>
      <c r="W44" s="8" t="s">
        <v>1096</v>
      </c>
      <c r="X44" s="8" t="s">
        <v>52</v>
      </c>
      <c r="Y44" s="5" t="s">
        <v>52</v>
      </c>
      <c r="Z44" s="5" t="s">
        <v>52</v>
      </c>
      <c r="AA44" s="25"/>
      <c r="AB44" s="5" t="s">
        <v>52</v>
      </c>
    </row>
    <row r="45" spans="1:28" ht="30" customHeight="1">
      <c r="A45" s="8" t="s">
        <v>481</v>
      </c>
      <c r="B45" s="8" t="s">
        <v>476</v>
      </c>
      <c r="C45" s="8" t="s">
        <v>480</v>
      </c>
      <c r="D45" s="23" t="s">
        <v>166</v>
      </c>
      <c r="E45" s="24"/>
      <c r="F45" s="8"/>
      <c r="G45" s="24"/>
      <c r="H45" s="8"/>
      <c r="I45" s="24"/>
      <c r="J45" s="8"/>
      <c r="K45" s="24"/>
      <c r="L45" s="8"/>
      <c r="M45" s="24"/>
      <c r="N45" s="8"/>
      <c r="O45" s="24"/>
      <c r="P45" s="24"/>
      <c r="Q45" s="24"/>
      <c r="R45" s="24"/>
      <c r="S45" s="24"/>
      <c r="T45" s="24"/>
      <c r="U45" s="24"/>
      <c r="V45" s="24"/>
      <c r="W45" s="8" t="s">
        <v>1097</v>
      </c>
      <c r="X45" s="8" t="s">
        <v>52</v>
      </c>
      <c r="Y45" s="5" t="s">
        <v>52</v>
      </c>
      <c r="Z45" s="5" t="s">
        <v>52</v>
      </c>
      <c r="AA45" s="25"/>
      <c r="AB45" s="5" t="s">
        <v>52</v>
      </c>
    </row>
    <row r="46" spans="1:28" ht="30" customHeight="1">
      <c r="A46" s="8" t="s">
        <v>478</v>
      </c>
      <c r="B46" s="8" t="s">
        <v>476</v>
      </c>
      <c r="C46" s="8" t="s">
        <v>477</v>
      </c>
      <c r="D46" s="23" t="s">
        <v>166</v>
      </c>
      <c r="E46" s="24"/>
      <c r="F46" s="8"/>
      <c r="G46" s="24"/>
      <c r="H46" s="8"/>
      <c r="I46" s="24"/>
      <c r="J46" s="8"/>
      <c r="K46" s="24"/>
      <c r="L46" s="8"/>
      <c r="M46" s="24"/>
      <c r="N46" s="8"/>
      <c r="O46" s="24"/>
      <c r="P46" s="24"/>
      <c r="Q46" s="24"/>
      <c r="R46" s="24"/>
      <c r="S46" s="24"/>
      <c r="T46" s="24"/>
      <c r="U46" s="24"/>
      <c r="V46" s="24"/>
      <c r="W46" s="8" t="s">
        <v>1098</v>
      </c>
      <c r="X46" s="8" t="s">
        <v>52</v>
      </c>
      <c r="Y46" s="5" t="s">
        <v>52</v>
      </c>
      <c r="Z46" s="5" t="s">
        <v>52</v>
      </c>
      <c r="AA46" s="25"/>
      <c r="AB46" s="5" t="s">
        <v>52</v>
      </c>
    </row>
    <row r="47" spans="1:28" ht="30" customHeight="1">
      <c r="A47" s="8" t="s">
        <v>598</v>
      </c>
      <c r="B47" s="8" t="s">
        <v>596</v>
      </c>
      <c r="C47" s="8" t="s">
        <v>597</v>
      </c>
      <c r="D47" s="23" t="s">
        <v>166</v>
      </c>
      <c r="E47" s="24"/>
      <c r="F47" s="8"/>
      <c r="G47" s="24"/>
      <c r="H47" s="8"/>
      <c r="I47" s="24"/>
      <c r="J47" s="8"/>
      <c r="K47" s="24"/>
      <c r="L47" s="8"/>
      <c r="M47" s="24"/>
      <c r="N47" s="8"/>
      <c r="O47" s="24"/>
      <c r="P47" s="24"/>
      <c r="Q47" s="24"/>
      <c r="R47" s="24"/>
      <c r="S47" s="24"/>
      <c r="T47" s="24"/>
      <c r="U47" s="24"/>
      <c r="V47" s="24"/>
      <c r="W47" s="8" t="s">
        <v>1099</v>
      </c>
      <c r="X47" s="8" t="s">
        <v>52</v>
      </c>
      <c r="Y47" s="5" t="s">
        <v>52</v>
      </c>
      <c r="Z47" s="5" t="s">
        <v>52</v>
      </c>
      <c r="AA47" s="25"/>
      <c r="AB47" s="5" t="s">
        <v>52</v>
      </c>
    </row>
    <row r="48" spans="1:28" ht="30" customHeight="1">
      <c r="A48" s="8" t="s">
        <v>691</v>
      </c>
      <c r="B48" s="8" t="s">
        <v>596</v>
      </c>
      <c r="C48" s="8" t="s">
        <v>690</v>
      </c>
      <c r="D48" s="23" t="s">
        <v>166</v>
      </c>
      <c r="E48" s="24"/>
      <c r="F48" s="8"/>
      <c r="G48" s="24"/>
      <c r="H48" s="8"/>
      <c r="I48" s="24"/>
      <c r="J48" s="8"/>
      <c r="K48" s="24"/>
      <c r="L48" s="8"/>
      <c r="M48" s="24"/>
      <c r="N48" s="8"/>
      <c r="O48" s="24"/>
      <c r="P48" s="24"/>
      <c r="Q48" s="24"/>
      <c r="R48" s="24"/>
      <c r="S48" s="24"/>
      <c r="T48" s="24"/>
      <c r="U48" s="24"/>
      <c r="V48" s="24"/>
      <c r="W48" s="8" t="s">
        <v>1100</v>
      </c>
      <c r="X48" s="8" t="s">
        <v>52</v>
      </c>
      <c r="Y48" s="5" t="s">
        <v>52</v>
      </c>
      <c r="Z48" s="5" t="s">
        <v>52</v>
      </c>
      <c r="AA48" s="25"/>
      <c r="AB48" s="5" t="s">
        <v>52</v>
      </c>
    </row>
    <row r="49" spans="1:28" ht="30" customHeight="1">
      <c r="A49" s="8" t="s">
        <v>677</v>
      </c>
      <c r="B49" s="8" t="s">
        <v>596</v>
      </c>
      <c r="C49" s="8" t="s">
        <v>676</v>
      </c>
      <c r="D49" s="23" t="s">
        <v>166</v>
      </c>
      <c r="E49" s="24"/>
      <c r="F49" s="8"/>
      <c r="G49" s="24"/>
      <c r="H49" s="8"/>
      <c r="I49" s="24"/>
      <c r="J49" s="8"/>
      <c r="K49" s="24"/>
      <c r="L49" s="8"/>
      <c r="M49" s="24"/>
      <c r="N49" s="8"/>
      <c r="O49" s="24"/>
      <c r="P49" s="24"/>
      <c r="Q49" s="24"/>
      <c r="R49" s="24"/>
      <c r="S49" s="24"/>
      <c r="T49" s="24"/>
      <c r="U49" s="24"/>
      <c r="V49" s="24"/>
      <c r="W49" s="8" t="s">
        <v>1101</v>
      </c>
      <c r="X49" s="8" t="s">
        <v>52</v>
      </c>
      <c r="Y49" s="5" t="s">
        <v>52</v>
      </c>
      <c r="Z49" s="5" t="s">
        <v>52</v>
      </c>
      <c r="AA49" s="25"/>
      <c r="AB49" s="5" t="s">
        <v>52</v>
      </c>
    </row>
    <row r="50" spans="1:28" ht="30" customHeight="1">
      <c r="A50" s="8" t="s">
        <v>684</v>
      </c>
      <c r="B50" s="8" t="s">
        <v>596</v>
      </c>
      <c r="C50" s="8" t="s">
        <v>683</v>
      </c>
      <c r="D50" s="23" t="s">
        <v>166</v>
      </c>
      <c r="E50" s="24"/>
      <c r="F50" s="8"/>
      <c r="G50" s="24"/>
      <c r="H50" s="8"/>
      <c r="I50" s="24"/>
      <c r="J50" s="8"/>
      <c r="K50" s="24"/>
      <c r="L50" s="8"/>
      <c r="M50" s="24"/>
      <c r="N50" s="8"/>
      <c r="O50" s="24"/>
      <c r="P50" s="24"/>
      <c r="Q50" s="24"/>
      <c r="R50" s="24"/>
      <c r="S50" s="24"/>
      <c r="T50" s="24"/>
      <c r="U50" s="24"/>
      <c r="V50" s="24"/>
      <c r="W50" s="8" t="s">
        <v>1102</v>
      </c>
      <c r="X50" s="8" t="s">
        <v>52</v>
      </c>
      <c r="Y50" s="5" t="s">
        <v>52</v>
      </c>
      <c r="Z50" s="5" t="s">
        <v>52</v>
      </c>
      <c r="AA50" s="25"/>
      <c r="AB50" s="5" t="s">
        <v>52</v>
      </c>
    </row>
    <row r="51" spans="1:28" ht="30" customHeight="1">
      <c r="A51" s="8" t="s">
        <v>925</v>
      </c>
      <c r="B51" s="8" t="s">
        <v>923</v>
      </c>
      <c r="C51" s="8" t="s">
        <v>924</v>
      </c>
      <c r="D51" s="23" t="s">
        <v>166</v>
      </c>
      <c r="E51" s="24"/>
      <c r="F51" s="8"/>
      <c r="G51" s="24"/>
      <c r="H51" s="8"/>
      <c r="I51" s="24"/>
      <c r="J51" s="8"/>
      <c r="K51" s="24"/>
      <c r="L51" s="8"/>
      <c r="M51" s="24"/>
      <c r="N51" s="8"/>
      <c r="O51" s="24"/>
      <c r="P51" s="24"/>
      <c r="Q51" s="24"/>
      <c r="R51" s="24"/>
      <c r="S51" s="24"/>
      <c r="T51" s="24"/>
      <c r="U51" s="24"/>
      <c r="V51" s="24"/>
      <c r="W51" s="8" t="s">
        <v>1103</v>
      </c>
      <c r="X51" s="8" t="s">
        <v>52</v>
      </c>
      <c r="Y51" s="5" t="s">
        <v>52</v>
      </c>
      <c r="Z51" s="5" t="s">
        <v>52</v>
      </c>
      <c r="AA51" s="25"/>
      <c r="AB51" s="5" t="s">
        <v>52</v>
      </c>
    </row>
    <row r="52" spans="1:28" ht="30" customHeight="1">
      <c r="A52" s="8" t="s">
        <v>952</v>
      </c>
      <c r="B52" s="8" t="s">
        <v>950</v>
      </c>
      <c r="C52" s="8" t="s">
        <v>951</v>
      </c>
      <c r="D52" s="23" t="s">
        <v>58</v>
      </c>
      <c r="E52" s="24"/>
      <c r="F52" s="8"/>
      <c r="G52" s="24"/>
      <c r="H52" s="8"/>
      <c r="I52" s="24"/>
      <c r="J52" s="8"/>
      <c r="K52" s="24"/>
      <c r="L52" s="8"/>
      <c r="M52" s="24"/>
      <c r="N52" s="8"/>
      <c r="O52" s="24"/>
      <c r="P52" s="24"/>
      <c r="Q52" s="24"/>
      <c r="R52" s="24"/>
      <c r="S52" s="24"/>
      <c r="T52" s="24"/>
      <c r="U52" s="24"/>
      <c r="V52" s="24"/>
      <c r="W52" s="8" t="s">
        <v>1104</v>
      </c>
      <c r="X52" s="8" t="s">
        <v>52</v>
      </c>
      <c r="Y52" s="5" t="s">
        <v>52</v>
      </c>
      <c r="Z52" s="5" t="s">
        <v>52</v>
      </c>
      <c r="AA52" s="25"/>
      <c r="AB52" s="5" t="s">
        <v>52</v>
      </c>
    </row>
    <row r="53" spans="1:28" ht="30" customHeight="1">
      <c r="A53" s="8" t="s">
        <v>897</v>
      </c>
      <c r="B53" s="8" t="s">
        <v>895</v>
      </c>
      <c r="C53" s="8" t="s">
        <v>896</v>
      </c>
      <c r="D53" s="23" t="s">
        <v>166</v>
      </c>
      <c r="E53" s="24"/>
      <c r="F53" s="8"/>
      <c r="G53" s="24"/>
      <c r="H53" s="8"/>
      <c r="I53" s="24"/>
      <c r="J53" s="8"/>
      <c r="K53" s="24"/>
      <c r="L53" s="8"/>
      <c r="M53" s="24"/>
      <c r="N53" s="8"/>
      <c r="O53" s="24"/>
      <c r="P53" s="24"/>
      <c r="Q53" s="24"/>
      <c r="R53" s="24"/>
      <c r="S53" s="24"/>
      <c r="T53" s="24"/>
      <c r="U53" s="24"/>
      <c r="V53" s="24"/>
      <c r="W53" s="8" t="s">
        <v>1105</v>
      </c>
      <c r="X53" s="8" t="s">
        <v>52</v>
      </c>
      <c r="Y53" s="5" t="s">
        <v>52</v>
      </c>
      <c r="Z53" s="5" t="s">
        <v>52</v>
      </c>
      <c r="AA53" s="25"/>
      <c r="AB53" s="5" t="s">
        <v>52</v>
      </c>
    </row>
    <row r="54" spans="1:28" ht="30" customHeight="1">
      <c r="A54" s="8" t="s">
        <v>932</v>
      </c>
      <c r="B54" s="8" t="s">
        <v>930</v>
      </c>
      <c r="C54" s="8" t="s">
        <v>931</v>
      </c>
      <c r="D54" s="23" t="s">
        <v>166</v>
      </c>
      <c r="E54" s="24"/>
      <c r="F54" s="8"/>
      <c r="G54" s="24"/>
      <c r="H54" s="8"/>
      <c r="I54" s="24"/>
      <c r="J54" s="8"/>
      <c r="K54" s="24"/>
      <c r="L54" s="8"/>
      <c r="M54" s="24"/>
      <c r="N54" s="8"/>
      <c r="O54" s="24"/>
      <c r="P54" s="24"/>
      <c r="Q54" s="24"/>
      <c r="R54" s="24"/>
      <c r="S54" s="24"/>
      <c r="T54" s="24"/>
      <c r="U54" s="24"/>
      <c r="V54" s="24"/>
      <c r="W54" s="8" t="s">
        <v>1106</v>
      </c>
      <c r="X54" s="8" t="s">
        <v>52</v>
      </c>
      <c r="Y54" s="5" t="s">
        <v>52</v>
      </c>
      <c r="Z54" s="5" t="s">
        <v>52</v>
      </c>
      <c r="AA54" s="25"/>
      <c r="AB54" s="5" t="s">
        <v>52</v>
      </c>
    </row>
    <row r="55" spans="1:28" ht="30" customHeight="1">
      <c r="A55" s="8" t="s">
        <v>966</v>
      </c>
      <c r="B55" s="8" t="s">
        <v>964</v>
      </c>
      <c r="C55" s="8" t="s">
        <v>965</v>
      </c>
      <c r="D55" s="23" t="s">
        <v>166</v>
      </c>
      <c r="E55" s="24"/>
      <c r="F55" s="8"/>
      <c r="G55" s="24"/>
      <c r="H55" s="8"/>
      <c r="I55" s="24"/>
      <c r="J55" s="8"/>
      <c r="K55" s="24"/>
      <c r="L55" s="8"/>
      <c r="M55" s="24"/>
      <c r="N55" s="8"/>
      <c r="O55" s="24"/>
      <c r="P55" s="24"/>
      <c r="Q55" s="24"/>
      <c r="R55" s="24"/>
      <c r="S55" s="24"/>
      <c r="T55" s="24"/>
      <c r="U55" s="24"/>
      <c r="V55" s="24"/>
      <c r="W55" s="8" t="s">
        <v>1107</v>
      </c>
      <c r="X55" s="8" t="s">
        <v>52</v>
      </c>
      <c r="Y55" s="5" t="s">
        <v>52</v>
      </c>
      <c r="Z55" s="5" t="s">
        <v>52</v>
      </c>
      <c r="AA55" s="25"/>
      <c r="AB55" s="5" t="s">
        <v>52</v>
      </c>
    </row>
    <row r="56" spans="1:28" ht="30" customHeight="1">
      <c r="A56" s="8" t="s">
        <v>888</v>
      </c>
      <c r="B56" s="8" t="s">
        <v>868</v>
      </c>
      <c r="C56" s="8" t="s">
        <v>887</v>
      </c>
      <c r="D56" s="23" t="s">
        <v>166</v>
      </c>
      <c r="E56" s="24"/>
      <c r="F56" s="8"/>
      <c r="G56" s="24"/>
      <c r="H56" s="8"/>
      <c r="I56" s="24"/>
      <c r="J56" s="8"/>
      <c r="K56" s="24"/>
      <c r="L56" s="8"/>
      <c r="M56" s="24"/>
      <c r="N56" s="8"/>
      <c r="O56" s="24"/>
      <c r="P56" s="24"/>
      <c r="Q56" s="24"/>
      <c r="R56" s="24"/>
      <c r="S56" s="24"/>
      <c r="T56" s="24"/>
      <c r="U56" s="24"/>
      <c r="V56" s="24"/>
      <c r="W56" s="8" t="s">
        <v>1108</v>
      </c>
      <c r="X56" s="8" t="s">
        <v>52</v>
      </c>
      <c r="Y56" s="5" t="s">
        <v>52</v>
      </c>
      <c r="Z56" s="5" t="s">
        <v>52</v>
      </c>
      <c r="AA56" s="25"/>
      <c r="AB56" s="5" t="s">
        <v>52</v>
      </c>
    </row>
    <row r="57" spans="1:28" ht="30" customHeight="1">
      <c r="A57" s="8" t="s">
        <v>882</v>
      </c>
      <c r="B57" s="8" t="s">
        <v>868</v>
      </c>
      <c r="C57" s="8" t="s">
        <v>881</v>
      </c>
      <c r="D57" s="23" t="s">
        <v>166</v>
      </c>
      <c r="E57" s="24"/>
      <c r="F57" s="8"/>
      <c r="G57" s="24"/>
      <c r="H57" s="8"/>
      <c r="I57" s="24"/>
      <c r="J57" s="8"/>
      <c r="K57" s="24"/>
      <c r="L57" s="8"/>
      <c r="M57" s="24"/>
      <c r="N57" s="8"/>
      <c r="O57" s="24"/>
      <c r="P57" s="24"/>
      <c r="Q57" s="24"/>
      <c r="R57" s="24"/>
      <c r="S57" s="24"/>
      <c r="T57" s="24"/>
      <c r="U57" s="24"/>
      <c r="V57" s="24"/>
      <c r="W57" s="8" t="s">
        <v>1109</v>
      </c>
      <c r="X57" s="8" t="s">
        <v>52</v>
      </c>
      <c r="Y57" s="5" t="s">
        <v>52</v>
      </c>
      <c r="Z57" s="5" t="s">
        <v>52</v>
      </c>
      <c r="AA57" s="25"/>
      <c r="AB57" s="5" t="s">
        <v>52</v>
      </c>
    </row>
    <row r="58" spans="1:28" ht="30" customHeight="1">
      <c r="A58" s="8" t="s">
        <v>876</v>
      </c>
      <c r="B58" s="8" t="s">
        <v>868</v>
      </c>
      <c r="C58" s="8" t="s">
        <v>875</v>
      </c>
      <c r="D58" s="23" t="s">
        <v>166</v>
      </c>
      <c r="E58" s="24"/>
      <c r="F58" s="8"/>
      <c r="G58" s="24"/>
      <c r="H58" s="8"/>
      <c r="I58" s="24"/>
      <c r="J58" s="8"/>
      <c r="K58" s="24"/>
      <c r="L58" s="8"/>
      <c r="M58" s="24"/>
      <c r="N58" s="8"/>
      <c r="O58" s="24"/>
      <c r="P58" s="24"/>
      <c r="Q58" s="24"/>
      <c r="R58" s="24"/>
      <c r="S58" s="24"/>
      <c r="T58" s="24"/>
      <c r="U58" s="24"/>
      <c r="V58" s="24"/>
      <c r="W58" s="8" t="s">
        <v>1110</v>
      </c>
      <c r="X58" s="8" t="s">
        <v>52</v>
      </c>
      <c r="Y58" s="5" t="s">
        <v>52</v>
      </c>
      <c r="Z58" s="5" t="s">
        <v>52</v>
      </c>
      <c r="AA58" s="25"/>
      <c r="AB58" s="5" t="s">
        <v>52</v>
      </c>
    </row>
    <row r="59" spans="1:28" ht="30" customHeight="1">
      <c r="A59" s="8" t="s">
        <v>870</v>
      </c>
      <c r="B59" s="8" t="s">
        <v>868</v>
      </c>
      <c r="C59" s="8" t="s">
        <v>869</v>
      </c>
      <c r="D59" s="23" t="s">
        <v>166</v>
      </c>
      <c r="E59" s="24"/>
      <c r="F59" s="8"/>
      <c r="G59" s="24"/>
      <c r="H59" s="8"/>
      <c r="I59" s="24"/>
      <c r="J59" s="8"/>
      <c r="K59" s="24"/>
      <c r="L59" s="8"/>
      <c r="M59" s="24"/>
      <c r="N59" s="8"/>
      <c r="O59" s="24"/>
      <c r="P59" s="24"/>
      <c r="Q59" s="24"/>
      <c r="R59" s="24"/>
      <c r="S59" s="24"/>
      <c r="T59" s="24"/>
      <c r="U59" s="24"/>
      <c r="V59" s="24"/>
      <c r="W59" s="8" t="s">
        <v>1111</v>
      </c>
      <c r="X59" s="8" t="s">
        <v>52</v>
      </c>
      <c r="Y59" s="5" t="s">
        <v>52</v>
      </c>
      <c r="Z59" s="5" t="s">
        <v>52</v>
      </c>
      <c r="AA59" s="25"/>
      <c r="AB59" s="5" t="s">
        <v>52</v>
      </c>
    </row>
    <row r="60" spans="1:28" ht="30" customHeight="1">
      <c r="A60" s="8" t="s">
        <v>821</v>
      </c>
      <c r="B60" s="8" t="s">
        <v>819</v>
      </c>
      <c r="C60" s="8" t="s">
        <v>820</v>
      </c>
      <c r="D60" s="23" t="s">
        <v>86</v>
      </c>
      <c r="E60" s="24"/>
      <c r="F60" s="8"/>
      <c r="G60" s="24"/>
      <c r="H60" s="8"/>
      <c r="I60" s="24"/>
      <c r="J60" s="8"/>
      <c r="K60" s="24"/>
      <c r="L60" s="8"/>
      <c r="M60" s="24"/>
      <c r="N60" s="8"/>
      <c r="O60" s="24"/>
      <c r="P60" s="24"/>
      <c r="Q60" s="24"/>
      <c r="R60" s="24"/>
      <c r="S60" s="24"/>
      <c r="T60" s="24"/>
      <c r="U60" s="24"/>
      <c r="V60" s="24"/>
      <c r="W60" s="8" t="s">
        <v>1112</v>
      </c>
      <c r="X60" s="8" t="s">
        <v>52</v>
      </c>
      <c r="Y60" s="5" t="s">
        <v>52</v>
      </c>
      <c r="Z60" s="5" t="s">
        <v>52</v>
      </c>
      <c r="AA60" s="25"/>
      <c r="AB60" s="5" t="s">
        <v>52</v>
      </c>
    </row>
    <row r="61" spans="1:28" ht="30" customHeight="1">
      <c r="A61" s="8" t="s">
        <v>578</v>
      </c>
      <c r="B61" s="8" t="s">
        <v>576</v>
      </c>
      <c r="C61" s="8" t="s">
        <v>577</v>
      </c>
      <c r="D61" s="23" t="s">
        <v>166</v>
      </c>
      <c r="E61" s="24"/>
      <c r="F61" s="8"/>
      <c r="G61" s="24"/>
      <c r="H61" s="8"/>
      <c r="I61" s="24"/>
      <c r="J61" s="8"/>
      <c r="K61" s="24"/>
      <c r="L61" s="8"/>
      <c r="M61" s="24"/>
      <c r="N61" s="8"/>
      <c r="O61" s="24"/>
      <c r="P61" s="24"/>
      <c r="Q61" s="24"/>
      <c r="R61" s="24"/>
      <c r="S61" s="24"/>
      <c r="T61" s="24"/>
      <c r="U61" s="24"/>
      <c r="V61" s="24"/>
      <c r="W61" s="8" t="s">
        <v>1113</v>
      </c>
      <c r="X61" s="8" t="s">
        <v>52</v>
      </c>
      <c r="Y61" s="5" t="s">
        <v>52</v>
      </c>
      <c r="Z61" s="5" t="s">
        <v>52</v>
      </c>
      <c r="AA61" s="25"/>
      <c r="AB61" s="5" t="s">
        <v>52</v>
      </c>
    </row>
    <row r="62" spans="1:28" ht="30" customHeight="1">
      <c r="A62" s="8" t="s">
        <v>584</v>
      </c>
      <c r="B62" s="8" t="s">
        <v>576</v>
      </c>
      <c r="C62" s="8" t="s">
        <v>583</v>
      </c>
      <c r="D62" s="23" t="s">
        <v>166</v>
      </c>
      <c r="E62" s="24"/>
      <c r="F62" s="8"/>
      <c r="G62" s="24"/>
      <c r="H62" s="8"/>
      <c r="I62" s="24"/>
      <c r="J62" s="8"/>
      <c r="K62" s="24"/>
      <c r="L62" s="8"/>
      <c r="M62" s="24"/>
      <c r="N62" s="8"/>
      <c r="O62" s="24"/>
      <c r="P62" s="24"/>
      <c r="Q62" s="24"/>
      <c r="R62" s="24"/>
      <c r="S62" s="24"/>
      <c r="T62" s="24"/>
      <c r="U62" s="24"/>
      <c r="V62" s="24"/>
      <c r="W62" s="8" t="s">
        <v>1114</v>
      </c>
      <c r="X62" s="8" t="s">
        <v>52</v>
      </c>
      <c r="Y62" s="5" t="s">
        <v>52</v>
      </c>
      <c r="Z62" s="5" t="s">
        <v>52</v>
      </c>
      <c r="AA62" s="25"/>
      <c r="AB62" s="5" t="s">
        <v>52</v>
      </c>
    </row>
    <row r="63" spans="1:28" ht="30" customHeight="1">
      <c r="A63" s="8" t="s">
        <v>590</v>
      </c>
      <c r="B63" s="8" t="s">
        <v>576</v>
      </c>
      <c r="C63" s="8" t="s">
        <v>589</v>
      </c>
      <c r="D63" s="23" t="s">
        <v>166</v>
      </c>
      <c r="E63" s="24"/>
      <c r="F63" s="8"/>
      <c r="G63" s="24"/>
      <c r="H63" s="8"/>
      <c r="I63" s="24"/>
      <c r="J63" s="8"/>
      <c r="K63" s="24"/>
      <c r="L63" s="8"/>
      <c r="M63" s="24"/>
      <c r="N63" s="8"/>
      <c r="O63" s="24"/>
      <c r="P63" s="24"/>
      <c r="Q63" s="24"/>
      <c r="R63" s="24"/>
      <c r="S63" s="24"/>
      <c r="T63" s="24"/>
      <c r="U63" s="24"/>
      <c r="V63" s="24"/>
      <c r="W63" s="8" t="s">
        <v>1115</v>
      </c>
      <c r="X63" s="8" t="s">
        <v>52</v>
      </c>
      <c r="Y63" s="5" t="s">
        <v>52</v>
      </c>
      <c r="Z63" s="5" t="s">
        <v>52</v>
      </c>
      <c r="AA63" s="25"/>
      <c r="AB63" s="5" t="s">
        <v>52</v>
      </c>
    </row>
    <row r="64" spans="1:28" ht="30" customHeight="1">
      <c r="A64" s="8" t="s">
        <v>405</v>
      </c>
      <c r="B64" s="8" t="s">
        <v>403</v>
      </c>
      <c r="C64" s="8" t="s">
        <v>404</v>
      </c>
      <c r="D64" s="23" t="s">
        <v>71</v>
      </c>
      <c r="E64" s="24"/>
      <c r="F64" s="8"/>
      <c r="G64" s="24"/>
      <c r="H64" s="8"/>
      <c r="I64" s="24"/>
      <c r="J64" s="8"/>
      <c r="K64" s="24"/>
      <c r="L64" s="8"/>
      <c r="M64" s="24"/>
      <c r="N64" s="8"/>
      <c r="O64" s="24"/>
      <c r="P64" s="24"/>
      <c r="Q64" s="24"/>
      <c r="R64" s="24"/>
      <c r="S64" s="24"/>
      <c r="T64" s="24"/>
      <c r="U64" s="24"/>
      <c r="V64" s="24"/>
      <c r="W64" s="8" t="s">
        <v>1116</v>
      </c>
      <c r="X64" s="8" t="s">
        <v>52</v>
      </c>
      <c r="Y64" s="5" t="s">
        <v>52</v>
      </c>
      <c r="Z64" s="5" t="s">
        <v>52</v>
      </c>
      <c r="AA64" s="25"/>
      <c r="AB64" s="5" t="s">
        <v>52</v>
      </c>
    </row>
    <row r="65" spans="1:28" ht="30" customHeight="1">
      <c r="A65" s="8" t="s">
        <v>413</v>
      </c>
      <c r="B65" s="8" t="s">
        <v>411</v>
      </c>
      <c r="C65" s="8" t="s">
        <v>412</v>
      </c>
      <c r="D65" s="23" t="s">
        <v>71</v>
      </c>
      <c r="E65" s="24"/>
      <c r="F65" s="8"/>
      <c r="G65" s="24"/>
      <c r="H65" s="8"/>
      <c r="I65" s="24"/>
      <c r="J65" s="8"/>
      <c r="K65" s="24"/>
      <c r="L65" s="8"/>
      <c r="M65" s="24"/>
      <c r="N65" s="8"/>
      <c r="O65" s="24"/>
      <c r="P65" s="24"/>
      <c r="Q65" s="24"/>
      <c r="R65" s="24"/>
      <c r="S65" s="24"/>
      <c r="T65" s="24"/>
      <c r="U65" s="24"/>
      <c r="V65" s="24"/>
      <c r="W65" s="8" t="s">
        <v>1117</v>
      </c>
      <c r="X65" s="8" t="s">
        <v>52</v>
      </c>
      <c r="Y65" s="5" t="s">
        <v>52</v>
      </c>
      <c r="Z65" s="5" t="s">
        <v>52</v>
      </c>
      <c r="AA65" s="25"/>
      <c r="AB65" s="5" t="s">
        <v>52</v>
      </c>
    </row>
    <row r="66" spans="1:28" ht="30" customHeight="1">
      <c r="A66" s="8" t="s">
        <v>526</v>
      </c>
      <c r="B66" s="8" t="s">
        <v>373</v>
      </c>
      <c r="C66" s="8" t="s">
        <v>525</v>
      </c>
      <c r="D66" s="23" t="s">
        <v>71</v>
      </c>
      <c r="E66" s="24"/>
      <c r="F66" s="8"/>
      <c r="G66" s="24"/>
      <c r="H66" s="8"/>
      <c r="I66" s="24"/>
      <c r="J66" s="8"/>
      <c r="K66" s="24"/>
      <c r="L66" s="8"/>
      <c r="M66" s="24"/>
      <c r="N66" s="8"/>
      <c r="O66" s="24"/>
      <c r="P66" s="24"/>
      <c r="Q66" s="24"/>
      <c r="R66" s="24"/>
      <c r="S66" s="24"/>
      <c r="T66" s="24"/>
      <c r="U66" s="24"/>
      <c r="V66" s="24"/>
      <c r="W66" s="8" t="s">
        <v>1118</v>
      </c>
      <c r="X66" s="8" t="s">
        <v>52</v>
      </c>
      <c r="Y66" s="5" t="s">
        <v>52</v>
      </c>
      <c r="Z66" s="5" t="s">
        <v>52</v>
      </c>
      <c r="AA66" s="25"/>
      <c r="AB66" s="5" t="s">
        <v>52</v>
      </c>
    </row>
    <row r="67" spans="1:28" ht="30" customHeight="1">
      <c r="A67" s="8" t="s">
        <v>660</v>
      </c>
      <c r="B67" s="8" t="s">
        <v>373</v>
      </c>
      <c r="C67" s="8" t="s">
        <v>659</v>
      </c>
      <c r="D67" s="23" t="s">
        <v>71</v>
      </c>
      <c r="E67" s="24"/>
      <c r="F67" s="8"/>
      <c r="G67" s="24"/>
      <c r="H67" s="8"/>
      <c r="I67" s="24"/>
      <c r="J67" s="8"/>
      <c r="K67" s="24"/>
      <c r="L67" s="8"/>
      <c r="M67" s="24"/>
      <c r="N67" s="8"/>
      <c r="O67" s="24"/>
      <c r="P67" s="24"/>
      <c r="Q67" s="24"/>
      <c r="R67" s="24"/>
      <c r="S67" s="24"/>
      <c r="T67" s="24"/>
      <c r="U67" s="24"/>
      <c r="V67" s="24"/>
      <c r="W67" s="8" t="s">
        <v>1119</v>
      </c>
      <c r="X67" s="8" t="s">
        <v>52</v>
      </c>
      <c r="Y67" s="5" t="s">
        <v>52</v>
      </c>
      <c r="Z67" s="5" t="s">
        <v>52</v>
      </c>
      <c r="AA67" s="25"/>
      <c r="AB67" s="5" t="s">
        <v>52</v>
      </c>
    </row>
    <row r="68" spans="1:28" ht="30" customHeight="1">
      <c r="A68" s="8" t="s">
        <v>518</v>
      </c>
      <c r="B68" s="8" t="s">
        <v>373</v>
      </c>
      <c r="C68" s="8" t="s">
        <v>517</v>
      </c>
      <c r="D68" s="23" t="s">
        <v>71</v>
      </c>
      <c r="E68" s="24"/>
      <c r="F68" s="8"/>
      <c r="G68" s="24"/>
      <c r="H68" s="8"/>
      <c r="I68" s="24"/>
      <c r="J68" s="8"/>
      <c r="K68" s="24"/>
      <c r="L68" s="8"/>
      <c r="M68" s="24"/>
      <c r="N68" s="8"/>
      <c r="O68" s="24"/>
      <c r="P68" s="24"/>
      <c r="Q68" s="24"/>
      <c r="R68" s="24"/>
      <c r="S68" s="24"/>
      <c r="T68" s="24"/>
      <c r="U68" s="24"/>
      <c r="V68" s="24"/>
      <c r="W68" s="8" t="s">
        <v>1120</v>
      </c>
      <c r="X68" s="8" t="s">
        <v>52</v>
      </c>
      <c r="Y68" s="5" t="s">
        <v>52</v>
      </c>
      <c r="Z68" s="5" t="s">
        <v>52</v>
      </c>
      <c r="AA68" s="25"/>
      <c r="AB68" s="5" t="s">
        <v>52</v>
      </c>
    </row>
    <row r="69" spans="1:28" ht="30" customHeight="1">
      <c r="A69" s="8" t="s">
        <v>714</v>
      </c>
      <c r="B69" s="8" t="s">
        <v>373</v>
      </c>
      <c r="C69" s="8" t="s">
        <v>713</v>
      </c>
      <c r="D69" s="23" t="s">
        <v>71</v>
      </c>
      <c r="E69" s="24"/>
      <c r="F69" s="8"/>
      <c r="G69" s="24"/>
      <c r="H69" s="8"/>
      <c r="I69" s="24"/>
      <c r="J69" s="8"/>
      <c r="K69" s="24"/>
      <c r="L69" s="8"/>
      <c r="M69" s="24"/>
      <c r="N69" s="8"/>
      <c r="O69" s="24"/>
      <c r="P69" s="24"/>
      <c r="Q69" s="24"/>
      <c r="R69" s="24"/>
      <c r="S69" s="24"/>
      <c r="T69" s="24"/>
      <c r="U69" s="24"/>
      <c r="V69" s="24"/>
      <c r="W69" s="8" t="s">
        <v>1121</v>
      </c>
      <c r="X69" s="8" t="s">
        <v>52</v>
      </c>
      <c r="Y69" s="5" t="s">
        <v>52</v>
      </c>
      <c r="Z69" s="5" t="s">
        <v>52</v>
      </c>
      <c r="AA69" s="25"/>
      <c r="AB69" s="5" t="s">
        <v>52</v>
      </c>
    </row>
    <row r="70" spans="1:28" ht="30" customHeight="1">
      <c r="A70" s="8" t="s">
        <v>375</v>
      </c>
      <c r="B70" s="8" t="s">
        <v>373</v>
      </c>
      <c r="C70" s="8" t="s">
        <v>374</v>
      </c>
      <c r="D70" s="23" t="s">
        <v>71</v>
      </c>
      <c r="E70" s="24"/>
      <c r="F70" s="8"/>
      <c r="G70" s="24"/>
      <c r="H70" s="8"/>
      <c r="I70" s="24"/>
      <c r="J70" s="8"/>
      <c r="K70" s="24"/>
      <c r="L70" s="8"/>
      <c r="M70" s="24"/>
      <c r="N70" s="8"/>
      <c r="O70" s="24"/>
      <c r="P70" s="24"/>
      <c r="Q70" s="24"/>
      <c r="R70" s="24"/>
      <c r="S70" s="24"/>
      <c r="T70" s="24"/>
      <c r="U70" s="24"/>
      <c r="V70" s="24"/>
      <c r="W70" s="8" t="s">
        <v>1122</v>
      </c>
      <c r="X70" s="8" t="s">
        <v>52</v>
      </c>
      <c r="Y70" s="5" t="s">
        <v>52</v>
      </c>
      <c r="Z70" s="5" t="s">
        <v>52</v>
      </c>
      <c r="AA70" s="25"/>
      <c r="AB70" s="5" t="s">
        <v>52</v>
      </c>
    </row>
    <row r="71" spans="1:28" ht="30" customHeight="1">
      <c r="A71" s="8" t="s">
        <v>387</v>
      </c>
      <c r="B71" s="8" t="s">
        <v>385</v>
      </c>
      <c r="C71" s="8" t="s">
        <v>386</v>
      </c>
      <c r="D71" s="23" t="s">
        <v>71</v>
      </c>
      <c r="E71" s="24"/>
      <c r="F71" s="8"/>
      <c r="G71" s="24"/>
      <c r="H71" s="8"/>
      <c r="I71" s="24"/>
      <c r="J71" s="8"/>
      <c r="K71" s="24"/>
      <c r="L71" s="8"/>
      <c r="M71" s="24"/>
      <c r="N71" s="8"/>
      <c r="O71" s="24"/>
      <c r="P71" s="24"/>
      <c r="Q71" s="24"/>
      <c r="R71" s="24"/>
      <c r="S71" s="24"/>
      <c r="T71" s="24"/>
      <c r="U71" s="24"/>
      <c r="V71" s="24"/>
      <c r="W71" s="8" t="s">
        <v>1123</v>
      </c>
      <c r="X71" s="8" t="s">
        <v>52</v>
      </c>
      <c r="Y71" s="5" t="s">
        <v>52</v>
      </c>
      <c r="Z71" s="5" t="s">
        <v>52</v>
      </c>
      <c r="AA71" s="25"/>
      <c r="AB71" s="5" t="s">
        <v>52</v>
      </c>
    </row>
    <row r="72" spans="1:28" ht="30" customHeight="1">
      <c r="A72" s="8" t="s">
        <v>535</v>
      </c>
      <c r="B72" s="8" t="s">
        <v>533</v>
      </c>
      <c r="C72" s="8" t="s">
        <v>534</v>
      </c>
      <c r="D72" s="23" t="s">
        <v>166</v>
      </c>
      <c r="E72" s="24"/>
      <c r="F72" s="8"/>
      <c r="G72" s="24"/>
      <c r="H72" s="8"/>
      <c r="I72" s="24"/>
      <c r="J72" s="8"/>
      <c r="K72" s="24"/>
      <c r="L72" s="8"/>
      <c r="M72" s="24"/>
      <c r="N72" s="8"/>
      <c r="O72" s="24"/>
      <c r="P72" s="24"/>
      <c r="Q72" s="24"/>
      <c r="R72" s="24"/>
      <c r="S72" s="24"/>
      <c r="T72" s="24"/>
      <c r="U72" s="24"/>
      <c r="V72" s="24"/>
      <c r="W72" s="8" t="s">
        <v>1124</v>
      </c>
      <c r="X72" s="8" t="s">
        <v>52</v>
      </c>
      <c r="Y72" s="5" t="s">
        <v>52</v>
      </c>
      <c r="Z72" s="5" t="s">
        <v>52</v>
      </c>
      <c r="AA72" s="25"/>
      <c r="AB72" s="5" t="s">
        <v>52</v>
      </c>
    </row>
    <row r="73" spans="1:28" ht="30" customHeight="1">
      <c r="A73" s="8" t="s">
        <v>668</v>
      </c>
      <c r="B73" s="8" t="s">
        <v>533</v>
      </c>
      <c r="C73" s="8" t="s">
        <v>667</v>
      </c>
      <c r="D73" s="23" t="s">
        <v>166</v>
      </c>
      <c r="E73" s="24"/>
      <c r="F73" s="8"/>
      <c r="G73" s="24"/>
      <c r="H73" s="8"/>
      <c r="I73" s="24"/>
      <c r="J73" s="8"/>
      <c r="K73" s="24"/>
      <c r="L73" s="8"/>
      <c r="M73" s="24"/>
      <c r="N73" s="8"/>
      <c r="O73" s="24"/>
      <c r="P73" s="24"/>
      <c r="Q73" s="24"/>
      <c r="R73" s="24"/>
      <c r="S73" s="24"/>
      <c r="T73" s="24"/>
      <c r="U73" s="24"/>
      <c r="V73" s="24"/>
      <c r="W73" s="8" t="s">
        <v>1125</v>
      </c>
      <c r="X73" s="8" t="s">
        <v>52</v>
      </c>
      <c r="Y73" s="5" t="s">
        <v>52</v>
      </c>
      <c r="Z73" s="5" t="s">
        <v>52</v>
      </c>
      <c r="AA73" s="25"/>
      <c r="AB73" s="5" t="s">
        <v>52</v>
      </c>
    </row>
    <row r="74" spans="1:28" ht="30" customHeight="1">
      <c r="A74" s="8" t="s">
        <v>468</v>
      </c>
      <c r="B74" s="8" t="s">
        <v>466</v>
      </c>
      <c r="C74" s="8" t="s">
        <v>467</v>
      </c>
      <c r="D74" s="23" t="s">
        <v>166</v>
      </c>
      <c r="E74" s="24"/>
      <c r="F74" s="8"/>
      <c r="G74" s="24"/>
      <c r="H74" s="8"/>
      <c r="I74" s="24"/>
      <c r="J74" s="8"/>
      <c r="K74" s="24"/>
      <c r="L74" s="8"/>
      <c r="M74" s="24"/>
      <c r="N74" s="8"/>
      <c r="O74" s="24"/>
      <c r="P74" s="24"/>
      <c r="Q74" s="24"/>
      <c r="R74" s="24"/>
      <c r="S74" s="24"/>
      <c r="T74" s="24"/>
      <c r="U74" s="24"/>
      <c r="V74" s="24"/>
      <c r="W74" s="8" t="s">
        <v>1126</v>
      </c>
      <c r="X74" s="8" t="s">
        <v>52</v>
      </c>
      <c r="Y74" s="5" t="s">
        <v>52</v>
      </c>
      <c r="Z74" s="5" t="s">
        <v>52</v>
      </c>
      <c r="AA74" s="25"/>
      <c r="AB74" s="5" t="s">
        <v>52</v>
      </c>
    </row>
    <row r="75" spans="1:28" ht="30" customHeight="1">
      <c r="A75" s="8" t="s">
        <v>471</v>
      </c>
      <c r="B75" s="8" t="s">
        <v>466</v>
      </c>
      <c r="C75" s="8" t="s">
        <v>470</v>
      </c>
      <c r="D75" s="23" t="s">
        <v>166</v>
      </c>
      <c r="E75" s="24"/>
      <c r="F75" s="8"/>
      <c r="G75" s="24"/>
      <c r="H75" s="8"/>
      <c r="I75" s="24"/>
      <c r="J75" s="8"/>
      <c r="K75" s="24"/>
      <c r="L75" s="8"/>
      <c r="M75" s="24"/>
      <c r="N75" s="8"/>
      <c r="O75" s="24"/>
      <c r="P75" s="24"/>
      <c r="Q75" s="24"/>
      <c r="R75" s="24"/>
      <c r="S75" s="24"/>
      <c r="T75" s="24"/>
      <c r="U75" s="24"/>
      <c r="V75" s="24"/>
      <c r="W75" s="8" t="s">
        <v>1127</v>
      </c>
      <c r="X75" s="8" t="s">
        <v>52</v>
      </c>
      <c r="Y75" s="5" t="s">
        <v>52</v>
      </c>
      <c r="Z75" s="5" t="s">
        <v>52</v>
      </c>
      <c r="AA75" s="25"/>
      <c r="AB75" s="5" t="s">
        <v>52</v>
      </c>
    </row>
    <row r="76" spans="1:28" ht="30" customHeight="1">
      <c r="A76" s="8" t="s">
        <v>910</v>
      </c>
      <c r="B76" s="8" t="s">
        <v>902</v>
      </c>
      <c r="C76" s="8" t="s">
        <v>909</v>
      </c>
      <c r="D76" s="23" t="s">
        <v>166</v>
      </c>
      <c r="E76" s="24"/>
      <c r="F76" s="8"/>
      <c r="G76" s="24"/>
      <c r="H76" s="8"/>
      <c r="I76" s="24"/>
      <c r="J76" s="8"/>
      <c r="K76" s="24"/>
      <c r="L76" s="8"/>
      <c r="M76" s="24"/>
      <c r="N76" s="8"/>
      <c r="O76" s="24"/>
      <c r="P76" s="24"/>
      <c r="Q76" s="24"/>
      <c r="R76" s="24"/>
      <c r="S76" s="24"/>
      <c r="T76" s="24"/>
      <c r="U76" s="24"/>
      <c r="V76" s="24"/>
      <c r="W76" s="8" t="s">
        <v>1128</v>
      </c>
      <c r="X76" s="8" t="s">
        <v>52</v>
      </c>
      <c r="Y76" s="5" t="s">
        <v>52</v>
      </c>
      <c r="Z76" s="5" t="s">
        <v>52</v>
      </c>
      <c r="AA76" s="25"/>
      <c r="AB76" s="5" t="s">
        <v>52</v>
      </c>
    </row>
    <row r="77" spans="1:28" ht="30" customHeight="1">
      <c r="A77" s="8" t="s">
        <v>904</v>
      </c>
      <c r="B77" s="8" t="s">
        <v>902</v>
      </c>
      <c r="C77" s="8" t="s">
        <v>903</v>
      </c>
      <c r="D77" s="23" t="s">
        <v>166</v>
      </c>
      <c r="E77" s="24"/>
      <c r="F77" s="8"/>
      <c r="G77" s="24"/>
      <c r="H77" s="8"/>
      <c r="I77" s="24"/>
      <c r="J77" s="8"/>
      <c r="K77" s="24"/>
      <c r="L77" s="8"/>
      <c r="M77" s="24"/>
      <c r="N77" s="8"/>
      <c r="O77" s="24"/>
      <c r="P77" s="24"/>
      <c r="Q77" s="24"/>
      <c r="R77" s="24"/>
      <c r="S77" s="24"/>
      <c r="T77" s="24"/>
      <c r="U77" s="24"/>
      <c r="V77" s="24"/>
      <c r="W77" s="8" t="s">
        <v>1129</v>
      </c>
      <c r="X77" s="8" t="s">
        <v>52</v>
      </c>
      <c r="Y77" s="5" t="s">
        <v>52</v>
      </c>
      <c r="Z77" s="5" t="s">
        <v>52</v>
      </c>
      <c r="AA77" s="25"/>
      <c r="AB77" s="5" t="s">
        <v>52</v>
      </c>
    </row>
    <row r="78" spans="1:28" ht="30" customHeight="1">
      <c r="A78" s="8" t="s">
        <v>731</v>
      </c>
      <c r="B78" s="8" t="s">
        <v>729</v>
      </c>
      <c r="C78" s="8" t="s">
        <v>730</v>
      </c>
      <c r="D78" s="23" t="s">
        <v>166</v>
      </c>
      <c r="E78" s="24"/>
      <c r="F78" s="8"/>
      <c r="G78" s="24"/>
      <c r="H78" s="8"/>
      <c r="I78" s="24"/>
      <c r="J78" s="8"/>
      <c r="K78" s="24"/>
      <c r="L78" s="8"/>
      <c r="M78" s="24"/>
      <c r="N78" s="8"/>
      <c r="O78" s="24"/>
      <c r="P78" s="24"/>
      <c r="Q78" s="24"/>
      <c r="R78" s="24"/>
      <c r="S78" s="24"/>
      <c r="T78" s="24"/>
      <c r="U78" s="24"/>
      <c r="V78" s="24"/>
      <c r="W78" s="8" t="s">
        <v>1130</v>
      </c>
      <c r="X78" s="8" t="s">
        <v>52</v>
      </c>
      <c r="Y78" s="5" t="s">
        <v>52</v>
      </c>
      <c r="Z78" s="5" t="s">
        <v>52</v>
      </c>
      <c r="AA78" s="25"/>
      <c r="AB78" s="5" t="s">
        <v>52</v>
      </c>
    </row>
    <row r="79" spans="1:28" ht="30" customHeight="1">
      <c r="A79" s="8" t="s">
        <v>798</v>
      </c>
      <c r="B79" s="8" t="s">
        <v>793</v>
      </c>
      <c r="C79" s="8" t="s">
        <v>797</v>
      </c>
      <c r="D79" s="23" t="s">
        <v>166</v>
      </c>
      <c r="E79" s="24"/>
      <c r="F79" s="8"/>
      <c r="G79" s="24"/>
      <c r="H79" s="8"/>
      <c r="I79" s="24"/>
      <c r="J79" s="8"/>
      <c r="K79" s="24"/>
      <c r="L79" s="8"/>
      <c r="M79" s="24"/>
      <c r="N79" s="8"/>
      <c r="O79" s="24"/>
      <c r="P79" s="24"/>
      <c r="Q79" s="24"/>
      <c r="R79" s="24"/>
      <c r="S79" s="24"/>
      <c r="T79" s="24"/>
      <c r="U79" s="24"/>
      <c r="V79" s="24"/>
      <c r="W79" s="8" t="s">
        <v>1131</v>
      </c>
      <c r="X79" s="8" t="s">
        <v>52</v>
      </c>
      <c r="Y79" s="5" t="s">
        <v>52</v>
      </c>
      <c r="Z79" s="5" t="s">
        <v>52</v>
      </c>
      <c r="AA79" s="25"/>
      <c r="AB79" s="5" t="s">
        <v>52</v>
      </c>
    </row>
    <row r="80" spans="1:28" ht="30" customHeight="1">
      <c r="A80" s="8" t="s">
        <v>727</v>
      </c>
      <c r="B80" s="8" t="s">
        <v>725</v>
      </c>
      <c r="C80" s="8" t="s">
        <v>726</v>
      </c>
      <c r="D80" s="23" t="s">
        <v>166</v>
      </c>
      <c r="E80" s="24"/>
      <c r="F80" s="8"/>
      <c r="G80" s="24"/>
      <c r="H80" s="8"/>
      <c r="I80" s="24"/>
      <c r="J80" s="8"/>
      <c r="K80" s="24"/>
      <c r="L80" s="8"/>
      <c r="M80" s="24"/>
      <c r="N80" s="8"/>
      <c r="O80" s="24"/>
      <c r="P80" s="24"/>
      <c r="Q80" s="24"/>
      <c r="R80" s="24"/>
      <c r="S80" s="24"/>
      <c r="T80" s="24"/>
      <c r="U80" s="24"/>
      <c r="V80" s="24"/>
      <c r="W80" s="8" t="s">
        <v>1132</v>
      </c>
      <c r="X80" s="8" t="s">
        <v>52</v>
      </c>
      <c r="Y80" s="5" t="s">
        <v>52</v>
      </c>
      <c r="Z80" s="5" t="s">
        <v>52</v>
      </c>
      <c r="AA80" s="25"/>
      <c r="AB80" s="5" t="s">
        <v>52</v>
      </c>
    </row>
    <row r="81" spans="1:28" ht="30" customHeight="1">
      <c r="A81" s="8" t="s">
        <v>795</v>
      </c>
      <c r="B81" s="8" t="s">
        <v>793</v>
      </c>
      <c r="C81" s="8" t="s">
        <v>794</v>
      </c>
      <c r="D81" s="23" t="s">
        <v>166</v>
      </c>
      <c r="E81" s="24"/>
      <c r="F81" s="8"/>
      <c r="G81" s="24"/>
      <c r="H81" s="8"/>
      <c r="I81" s="24"/>
      <c r="J81" s="8"/>
      <c r="K81" s="24"/>
      <c r="L81" s="8"/>
      <c r="M81" s="24"/>
      <c r="N81" s="8"/>
      <c r="O81" s="24"/>
      <c r="P81" s="24"/>
      <c r="Q81" s="24"/>
      <c r="R81" s="24"/>
      <c r="S81" s="24"/>
      <c r="T81" s="24"/>
      <c r="U81" s="24"/>
      <c r="V81" s="24"/>
      <c r="W81" s="8" t="s">
        <v>1133</v>
      </c>
      <c r="X81" s="8" t="s">
        <v>52</v>
      </c>
      <c r="Y81" s="5" t="s">
        <v>52</v>
      </c>
      <c r="Z81" s="5" t="s">
        <v>52</v>
      </c>
      <c r="AA81" s="25"/>
      <c r="AB81" s="5" t="s">
        <v>52</v>
      </c>
    </row>
    <row r="82" spans="1:28" ht="30" customHeight="1">
      <c r="A82" s="8" t="s">
        <v>454</v>
      </c>
      <c r="B82" s="8" t="s">
        <v>106</v>
      </c>
      <c r="C82" s="8" t="s">
        <v>453</v>
      </c>
      <c r="D82" s="23" t="s">
        <v>166</v>
      </c>
      <c r="E82" s="24"/>
      <c r="F82" s="8"/>
      <c r="G82" s="24"/>
      <c r="H82" s="8"/>
      <c r="I82" s="24"/>
      <c r="J82" s="8"/>
      <c r="K82" s="24"/>
      <c r="L82" s="8"/>
      <c r="M82" s="24"/>
      <c r="N82" s="8"/>
      <c r="O82" s="24"/>
      <c r="P82" s="24"/>
      <c r="Q82" s="24"/>
      <c r="R82" s="24"/>
      <c r="S82" s="24"/>
      <c r="T82" s="24"/>
      <c r="U82" s="24"/>
      <c r="V82" s="24"/>
      <c r="W82" s="8" t="s">
        <v>1134</v>
      </c>
      <c r="X82" s="8" t="s">
        <v>52</v>
      </c>
      <c r="Y82" s="5" t="s">
        <v>1135</v>
      </c>
      <c r="Z82" s="5" t="s">
        <v>52</v>
      </c>
      <c r="AA82" s="25"/>
      <c r="AB82" s="5" t="s">
        <v>52</v>
      </c>
    </row>
    <row r="83" spans="1:28" ht="30" customHeight="1">
      <c r="A83" s="8" t="s">
        <v>396</v>
      </c>
      <c r="B83" s="8" t="s">
        <v>395</v>
      </c>
      <c r="C83" s="8" t="s">
        <v>315</v>
      </c>
      <c r="D83" s="23" t="s">
        <v>316</v>
      </c>
      <c r="E83" s="24"/>
      <c r="F83" s="8"/>
      <c r="G83" s="24"/>
      <c r="H83" s="8"/>
      <c r="I83" s="24"/>
      <c r="J83" s="8"/>
      <c r="K83" s="24"/>
      <c r="L83" s="8"/>
      <c r="M83" s="24"/>
      <c r="N83" s="8"/>
      <c r="O83" s="24"/>
      <c r="P83" s="24"/>
      <c r="Q83" s="24"/>
      <c r="R83" s="24"/>
      <c r="S83" s="24"/>
      <c r="T83" s="24"/>
      <c r="U83" s="24"/>
      <c r="V83" s="24"/>
      <c r="W83" s="8" t="s">
        <v>1136</v>
      </c>
      <c r="X83" s="8" t="s">
        <v>52</v>
      </c>
      <c r="Y83" s="5" t="s">
        <v>1137</v>
      </c>
      <c r="Z83" s="5" t="s">
        <v>52</v>
      </c>
      <c r="AA83" s="25"/>
      <c r="AB83" s="5" t="s">
        <v>52</v>
      </c>
    </row>
    <row r="84" spans="1:28" ht="30" customHeight="1">
      <c r="A84" s="8" t="s">
        <v>461</v>
      </c>
      <c r="B84" s="8" t="s">
        <v>460</v>
      </c>
      <c r="C84" s="8" t="s">
        <v>315</v>
      </c>
      <c r="D84" s="23" t="s">
        <v>316</v>
      </c>
      <c r="E84" s="24"/>
      <c r="F84" s="8"/>
      <c r="G84" s="24"/>
      <c r="H84" s="8"/>
      <c r="I84" s="24"/>
      <c r="J84" s="8"/>
      <c r="K84" s="24"/>
      <c r="L84" s="8"/>
      <c r="M84" s="24"/>
      <c r="N84" s="8"/>
      <c r="O84" s="24"/>
      <c r="P84" s="24"/>
      <c r="Q84" s="24"/>
      <c r="R84" s="24"/>
      <c r="S84" s="24"/>
      <c r="T84" s="24"/>
      <c r="U84" s="24"/>
      <c r="V84" s="24"/>
      <c r="W84" s="8" t="s">
        <v>1138</v>
      </c>
      <c r="X84" s="8" t="s">
        <v>52</v>
      </c>
      <c r="Y84" s="5" t="s">
        <v>1137</v>
      </c>
      <c r="Z84" s="5" t="s">
        <v>52</v>
      </c>
      <c r="AA84" s="25"/>
      <c r="AB84" s="5" t="s">
        <v>52</v>
      </c>
    </row>
    <row r="85" spans="1:28" ht="30" customHeight="1">
      <c r="A85" s="8" t="s">
        <v>846</v>
      </c>
      <c r="B85" s="8" t="s">
        <v>845</v>
      </c>
      <c r="C85" s="8" t="s">
        <v>315</v>
      </c>
      <c r="D85" s="23" t="s">
        <v>316</v>
      </c>
      <c r="E85" s="24"/>
      <c r="F85" s="8"/>
      <c r="G85" s="24"/>
      <c r="H85" s="8"/>
      <c r="I85" s="24"/>
      <c r="J85" s="8"/>
      <c r="K85" s="24"/>
      <c r="L85" s="8"/>
      <c r="M85" s="24"/>
      <c r="N85" s="8"/>
      <c r="O85" s="24"/>
      <c r="P85" s="24"/>
      <c r="Q85" s="24"/>
      <c r="R85" s="24"/>
      <c r="S85" s="24"/>
      <c r="T85" s="24"/>
      <c r="U85" s="24"/>
      <c r="V85" s="24"/>
      <c r="W85" s="8" t="s">
        <v>1139</v>
      </c>
      <c r="X85" s="8" t="s">
        <v>52</v>
      </c>
      <c r="Y85" s="5" t="s">
        <v>1137</v>
      </c>
      <c r="Z85" s="5" t="s">
        <v>52</v>
      </c>
      <c r="AA85" s="25"/>
      <c r="AB85" s="5" t="s">
        <v>52</v>
      </c>
    </row>
    <row r="86" spans="1:28" ht="30" customHeight="1">
      <c r="A86" s="8" t="s">
        <v>863</v>
      </c>
      <c r="B86" s="8" t="s">
        <v>862</v>
      </c>
      <c r="C86" s="8" t="s">
        <v>315</v>
      </c>
      <c r="D86" s="23" t="s">
        <v>316</v>
      </c>
      <c r="E86" s="24"/>
      <c r="F86" s="8"/>
      <c r="G86" s="24"/>
      <c r="H86" s="8"/>
      <c r="I86" s="24"/>
      <c r="J86" s="8"/>
      <c r="K86" s="24"/>
      <c r="L86" s="8"/>
      <c r="M86" s="24"/>
      <c r="N86" s="8"/>
      <c r="O86" s="24"/>
      <c r="P86" s="24"/>
      <c r="Q86" s="24"/>
      <c r="R86" s="24"/>
      <c r="S86" s="24"/>
      <c r="T86" s="24"/>
      <c r="U86" s="24"/>
      <c r="V86" s="24"/>
      <c r="W86" s="8" t="s">
        <v>1140</v>
      </c>
      <c r="X86" s="8" t="s">
        <v>52</v>
      </c>
      <c r="Y86" s="5" t="s">
        <v>1137</v>
      </c>
      <c r="Z86" s="5" t="s">
        <v>52</v>
      </c>
      <c r="AA86" s="25"/>
      <c r="AB86" s="5" t="s">
        <v>52</v>
      </c>
    </row>
    <row r="87" spans="1:28" ht="30" customHeight="1">
      <c r="A87" s="8" t="s">
        <v>317</v>
      </c>
      <c r="B87" s="8" t="s">
        <v>314</v>
      </c>
      <c r="C87" s="8" t="s">
        <v>315</v>
      </c>
      <c r="D87" s="23" t="s">
        <v>316</v>
      </c>
      <c r="E87" s="24"/>
      <c r="F87" s="8"/>
      <c r="G87" s="24"/>
      <c r="H87" s="8"/>
      <c r="I87" s="24"/>
      <c r="J87" s="8"/>
      <c r="K87" s="24"/>
      <c r="L87" s="8"/>
      <c r="M87" s="24"/>
      <c r="N87" s="8"/>
      <c r="O87" s="24"/>
      <c r="P87" s="24"/>
      <c r="Q87" s="24"/>
      <c r="R87" s="24"/>
      <c r="S87" s="24"/>
      <c r="T87" s="24"/>
      <c r="U87" s="24"/>
      <c r="V87" s="24"/>
      <c r="W87" s="8" t="s">
        <v>1141</v>
      </c>
      <c r="X87" s="8" t="s">
        <v>52</v>
      </c>
      <c r="Y87" s="5" t="s">
        <v>1137</v>
      </c>
      <c r="Z87" s="5" t="s">
        <v>52</v>
      </c>
      <c r="AA87" s="25"/>
      <c r="AB87" s="5" t="s">
        <v>52</v>
      </c>
    </row>
    <row r="88" spans="1:28" ht="30" customHeight="1">
      <c r="A88" s="8" t="s">
        <v>486</v>
      </c>
      <c r="B88" s="8" t="s">
        <v>485</v>
      </c>
      <c r="C88" s="8" t="s">
        <v>315</v>
      </c>
      <c r="D88" s="23" t="s">
        <v>316</v>
      </c>
      <c r="E88" s="24"/>
      <c r="F88" s="8"/>
      <c r="G88" s="24"/>
      <c r="H88" s="8"/>
      <c r="I88" s="24"/>
      <c r="J88" s="8"/>
      <c r="K88" s="24"/>
      <c r="L88" s="8"/>
      <c r="M88" s="24"/>
      <c r="N88" s="8"/>
      <c r="O88" s="24"/>
      <c r="P88" s="24"/>
      <c r="Q88" s="24"/>
      <c r="R88" s="24"/>
      <c r="S88" s="24"/>
      <c r="T88" s="24"/>
      <c r="U88" s="24"/>
      <c r="V88" s="24"/>
      <c r="W88" s="8" t="s">
        <v>1142</v>
      </c>
      <c r="X88" s="8" t="s">
        <v>52</v>
      </c>
      <c r="Y88" s="5" t="s">
        <v>1137</v>
      </c>
      <c r="Z88" s="5" t="s">
        <v>52</v>
      </c>
      <c r="AA88" s="25"/>
      <c r="AB88" s="5" t="s">
        <v>52</v>
      </c>
    </row>
    <row r="89" spans="1:28" ht="30" customHeight="1">
      <c r="A89" s="8" t="s">
        <v>338</v>
      </c>
      <c r="B89" s="8" t="s">
        <v>337</v>
      </c>
      <c r="C89" s="8" t="s">
        <v>315</v>
      </c>
      <c r="D89" s="23" t="s">
        <v>316</v>
      </c>
      <c r="E89" s="24"/>
      <c r="F89" s="8"/>
      <c r="G89" s="24"/>
      <c r="H89" s="8"/>
      <c r="I89" s="24"/>
      <c r="J89" s="8"/>
      <c r="K89" s="24"/>
      <c r="L89" s="8"/>
      <c r="M89" s="24"/>
      <c r="N89" s="8"/>
      <c r="O89" s="24"/>
      <c r="P89" s="24"/>
      <c r="Q89" s="24"/>
      <c r="R89" s="24"/>
      <c r="S89" s="24"/>
      <c r="T89" s="24"/>
      <c r="U89" s="24"/>
      <c r="V89" s="24"/>
      <c r="W89" s="8" t="s">
        <v>1143</v>
      </c>
      <c r="X89" s="8" t="s">
        <v>52</v>
      </c>
      <c r="Y89" s="5" t="s">
        <v>1137</v>
      </c>
      <c r="Z89" s="5" t="s">
        <v>52</v>
      </c>
      <c r="AA89" s="25"/>
      <c r="AB89" s="5" t="s">
        <v>52</v>
      </c>
    </row>
    <row r="90" spans="1:28" ht="30" customHeight="1">
      <c r="A90" s="8" t="s">
        <v>393</v>
      </c>
      <c r="B90" s="8" t="s">
        <v>392</v>
      </c>
      <c r="C90" s="8" t="s">
        <v>315</v>
      </c>
      <c r="D90" s="23" t="s">
        <v>316</v>
      </c>
      <c r="E90" s="24"/>
      <c r="F90" s="8"/>
      <c r="G90" s="24"/>
      <c r="H90" s="8"/>
      <c r="I90" s="24"/>
      <c r="J90" s="8"/>
      <c r="K90" s="24"/>
      <c r="L90" s="8"/>
      <c r="M90" s="24"/>
      <c r="N90" s="8"/>
      <c r="O90" s="24"/>
      <c r="P90" s="24"/>
      <c r="Q90" s="24"/>
      <c r="R90" s="24"/>
      <c r="S90" s="24"/>
      <c r="T90" s="24"/>
      <c r="U90" s="24"/>
      <c r="V90" s="24"/>
      <c r="W90" s="8" t="s">
        <v>1144</v>
      </c>
      <c r="X90" s="8" t="s">
        <v>52</v>
      </c>
      <c r="Y90" s="5" t="s">
        <v>1137</v>
      </c>
      <c r="Z90" s="5" t="s">
        <v>52</v>
      </c>
      <c r="AA90" s="25"/>
      <c r="AB90" s="5" t="s">
        <v>52</v>
      </c>
    </row>
    <row r="91" spans="1:28" ht="30" customHeight="1">
      <c r="A91" s="8" t="s">
        <v>290</v>
      </c>
      <c r="B91" s="8" t="s">
        <v>287</v>
      </c>
      <c r="C91" s="8" t="s">
        <v>288</v>
      </c>
      <c r="D91" s="23" t="s">
        <v>289</v>
      </c>
      <c r="E91" s="24"/>
      <c r="F91" s="8"/>
      <c r="G91" s="24"/>
      <c r="H91" s="8"/>
      <c r="I91" s="24"/>
      <c r="J91" s="8"/>
      <c r="K91" s="24"/>
      <c r="L91" s="8"/>
      <c r="M91" s="24"/>
      <c r="N91" s="8"/>
      <c r="O91" s="24"/>
      <c r="P91" s="24"/>
      <c r="Q91" s="24"/>
      <c r="R91" s="24"/>
      <c r="S91" s="24"/>
      <c r="T91" s="24"/>
      <c r="U91" s="24"/>
      <c r="V91" s="24"/>
      <c r="W91" s="8" t="s">
        <v>1145</v>
      </c>
      <c r="X91" s="8" t="s">
        <v>52</v>
      </c>
      <c r="Y91" s="5" t="s">
        <v>52</v>
      </c>
      <c r="Z91" s="5" t="s">
        <v>52</v>
      </c>
      <c r="AA91" s="25"/>
      <c r="AB91" s="5" t="s">
        <v>52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4" type="noConversion"/>
  <pageMargins left="0.78740157480314954" right="0" top="0.39370078740157477" bottom="0.39370078740157477" header="0" footer="0"/>
  <pageSetup paperSize="9" scale="48" fitToHeight="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8"/>
  <sheetViews>
    <sheetView topLeftCell="B1" workbookViewId="0">
      <selection activeCell="E11" sqref="E11"/>
    </sheetView>
  </sheetViews>
  <sheetFormatPr defaultRowHeight="12"/>
  <cols>
    <col min="1" max="1" width="0" hidden="1" customWidth="1"/>
    <col min="2" max="3" width="4.7109375" customWidth="1"/>
    <col min="4" max="4" width="35.7109375" customWidth="1"/>
    <col min="5" max="5" width="25.7109375" customWidth="1"/>
    <col min="6" max="6" width="60.7109375" customWidth="1"/>
    <col min="7" max="7" width="30.7109375" customWidth="1"/>
  </cols>
  <sheetData>
    <row r="1" spans="1:7" ht="24" customHeight="1">
      <c r="B1" s="38" t="s">
        <v>1146</v>
      </c>
      <c r="C1" s="38"/>
      <c r="D1" s="38"/>
      <c r="E1" s="38"/>
      <c r="F1" s="38"/>
      <c r="G1" s="38"/>
    </row>
    <row r="2" spans="1:7" ht="21.95" customHeight="1">
      <c r="B2" s="37" t="s">
        <v>1147</v>
      </c>
      <c r="C2" s="37"/>
      <c r="D2" s="37"/>
      <c r="E2" s="37"/>
      <c r="F2" s="39" t="s">
        <v>1247</v>
      </c>
      <c r="G2" s="39"/>
    </row>
    <row r="3" spans="1:7" ht="21.95" customHeight="1">
      <c r="B3" s="40" t="s">
        <v>1148</v>
      </c>
      <c r="C3" s="40"/>
      <c r="D3" s="40"/>
      <c r="E3" s="26" t="s">
        <v>1149</v>
      </c>
      <c r="F3" s="26" t="s">
        <v>1150</v>
      </c>
      <c r="G3" s="26" t="s">
        <v>299</v>
      </c>
    </row>
    <row r="4" spans="1:7" ht="21.95" customHeight="1">
      <c r="A4" s="2" t="s">
        <v>1155</v>
      </c>
      <c r="B4" s="41" t="s">
        <v>1151</v>
      </c>
      <c r="C4" s="41" t="s">
        <v>1152</v>
      </c>
      <c r="D4" s="27" t="s">
        <v>1156</v>
      </c>
      <c r="E4" s="28">
        <f>TRUNC(공종별집계표!F5, 0)</f>
        <v>0</v>
      </c>
      <c r="F4" s="11" t="s">
        <v>52</v>
      </c>
      <c r="G4" s="11" t="s">
        <v>52</v>
      </c>
    </row>
    <row r="5" spans="1:7" ht="21.95" customHeight="1">
      <c r="A5" s="2" t="s">
        <v>1157</v>
      </c>
      <c r="B5" s="41"/>
      <c r="C5" s="41"/>
      <c r="D5" s="27" t="s">
        <v>1158</v>
      </c>
      <c r="E5" s="28"/>
      <c r="F5" s="11" t="s">
        <v>52</v>
      </c>
      <c r="G5" s="11" t="s">
        <v>52</v>
      </c>
    </row>
    <row r="6" spans="1:7" ht="21.95" customHeight="1">
      <c r="A6" s="2" t="s">
        <v>1159</v>
      </c>
      <c r="B6" s="41"/>
      <c r="C6" s="41"/>
      <c r="D6" s="27" t="s">
        <v>1160</v>
      </c>
      <c r="E6" s="28"/>
      <c r="F6" s="11" t="s">
        <v>52</v>
      </c>
      <c r="G6" s="11" t="s">
        <v>52</v>
      </c>
    </row>
    <row r="7" spans="1:7" ht="21.95" customHeight="1">
      <c r="A7" s="2" t="s">
        <v>1161</v>
      </c>
      <c r="B7" s="41"/>
      <c r="C7" s="41"/>
      <c r="D7" s="27" t="s">
        <v>1162</v>
      </c>
      <c r="E7" s="28">
        <f>TRUNC(E4+E5-E6, 0)</f>
        <v>0</v>
      </c>
      <c r="F7" s="11" t="s">
        <v>52</v>
      </c>
      <c r="G7" s="11" t="s">
        <v>52</v>
      </c>
    </row>
    <row r="8" spans="1:7" ht="21.95" customHeight="1">
      <c r="A8" s="2" t="s">
        <v>1163</v>
      </c>
      <c r="B8" s="41"/>
      <c r="C8" s="41" t="s">
        <v>1153</v>
      </c>
      <c r="D8" s="27" t="s">
        <v>1164</v>
      </c>
      <c r="E8" s="28">
        <f>TRUNC(공종별집계표!H5, 0)</f>
        <v>0</v>
      </c>
      <c r="F8" s="11" t="s">
        <v>52</v>
      </c>
      <c r="G8" s="11" t="s">
        <v>52</v>
      </c>
    </row>
    <row r="9" spans="1:7" ht="21.95" customHeight="1">
      <c r="A9" s="2" t="s">
        <v>1165</v>
      </c>
      <c r="B9" s="41"/>
      <c r="C9" s="41"/>
      <c r="D9" s="27" t="s">
        <v>1166</v>
      </c>
      <c r="E9" s="28">
        <f>TRUNC(E8*0.096, 0)</f>
        <v>0</v>
      </c>
      <c r="F9" s="11" t="s">
        <v>1167</v>
      </c>
      <c r="G9" s="11" t="s">
        <v>52</v>
      </c>
    </row>
    <row r="10" spans="1:7" ht="21.95" customHeight="1">
      <c r="A10" s="2" t="s">
        <v>1168</v>
      </c>
      <c r="B10" s="41"/>
      <c r="C10" s="41"/>
      <c r="D10" s="27" t="s">
        <v>1162</v>
      </c>
      <c r="E10" s="28">
        <f>TRUNC(E8+E9, 0)</f>
        <v>0</v>
      </c>
      <c r="F10" s="11" t="s">
        <v>52</v>
      </c>
      <c r="G10" s="11" t="s">
        <v>52</v>
      </c>
    </row>
    <row r="11" spans="1:7" ht="21.95" customHeight="1">
      <c r="A11" s="2" t="s">
        <v>1169</v>
      </c>
      <c r="B11" s="41"/>
      <c r="C11" s="41" t="s">
        <v>1154</v>
      </c>
      <c r="D11" s="27" t="s">
        <v>1170</v>
      </c>
      <c r="E11" s="28">
        <f>TRUNC(공종별집계표!J5, 0)</f>
        <v>0</v>
      </c>
      <c r="F11" s="11" t="s">
        <v>52</v>
      </c>
      <c r="G11" s="11" t="s">
        <v>52</v>
      </c>
    </row>
    <row r="12" spans="1:7" ht="21.95" customHeight="1">
      <c r="A12" s="2" t="s">
        <v>1171</v>
      </c>
      <c r="B12" s="41"/>
      <c r="C12" s="41"/>
      <c r="D12" s="27" t="s">
        <v>1172</v>
      </c>
      <c r="E12" s="28">
        <f>TRUNC(E10*0.038, 0)</f>
        <v>0</v>
      </c>
      <c r="F12" s="11" t="s">
        <v>1173</v>
      </c>
      <c r="G12" s="11" t="s">
        <v>52</v>
      </c>
    </row>
    <row r="13" spans="1:7" ht="21.95" customHeight="1">
      <c r="A13" s="2" t="s">
        <v>1174</v>
      </c>
      <c r="B13" s="41"/>
      <c r="C13" s="41"/>
      <c r="D13" s="27" t="s">
        <v>1175</v>
      </c>
      <c r="E13" s="28">
        <f>TRUNC(E10*0.0087, 0)</f>
        <v>0</v>
      </c>
      <c r="F13" s="11" t="s">
        <v>1176</v>
      </c>
      <c r="G13" s="11" t="s">
        <v>52</v>
      </c>
    </row>
    <row r="14" spans="1:7" ht="21.95" customHeight="1">
      <c r="A14" s="2" t="s">
        <v>1177</v>
      </c>
      <c r="B14" s="41"/>
      <c r="C14" s="41"/>
      <c r="D14" s="27" t="s">
        <v>1178</v>
      </c>
      <c r="E14" s="28">
        <f>TRUNC(E8*0.017, 0)</f>
        <v>0</v>
      </c>
      <c r="F14" s="11" t="s">
        <v>1179</v>
      </c>
      <c r="G14" s="11" t="s">
        <v>52</v>
      </c>
    </row>
    <row r="15" spans="1:7" ht="21.95" customHeight="1">
      <c r="A15" s="2" t="s">
        <v>1180</v>
      </c>
      <c r="B15" s="41"/>
      <c r="C15" s="41"/>
      <c r="D15" s="27" t="s">
        <v>1181</v>
      </c>
      <c r="E15" s="28">
        <f>TRUNC(E8*0.0249, 0)</f>
        <v>0</v>
      </c>
      <c r="F15" s="11" t="s">
        <v>1182</v>
      </c>
      <c r="G15" s="11" t="s">
        <v>52</v>
      </c>
    </row>
    <row r="16" spans="1:7" ht="21.95" customHeight="1">
      <c r="A16" s="2" t="s">
        <v>1183</v>
      </c>
      <c r="B16" s="41"/>
      <c r="C16" s="41"/>
      <c r="D16" s="27" t="s">
        <v>1184</v>
      </c>
      <c r="E16" s="28">
        <f>TRUNC(E14*0.0655, 0)</f>
        <v>0</v>
      </c>
      <c r="F16" s="11" t="s">
        <v>1185</v>
      </c>
      <c r="G16" s="11" t="s">
        <v>52</v>
      </c>
    </row>
    <row r="17" spans="1:7" ht="21.95" customHeight="1">
      <c r="A17" s="2" t="s">
        <v>1186</v>
      </c>
      <c r="B17" s="41"/>
      <c r="C17" s="41"/>
      <c r="D17" s="27" t="s">
        <v>1187</v>
      </c>
      <c r="E17" s="28">
        <f>TRUNC((E7+E8+E27)*0.0185, 0)</f>
        <v>0</v>
      </c>
      <c r="F17" s="11" t="s">
        <v>1188</v>
      </c>
      <c r="G17" s="11" t="s">
        <v>52</v>
      </c>
    </row>
    <row r="18" spans="1:7" ht="21.95" customHeight="1">
      <c r="A18" s="2" t="s">
        <v>1189</v>
      </c>
      <c r="B18" s="41"/>
      <c r="C18" s="41"/>
      <c r="D18" s="27" t="s">
        <v>1190</v>
      </c>
      <c r="E18" s="28">
        <f>TRUNC((E7+E10)*0.052, 0)</f>
        <v>0</v>
      </c>
      <c r="F18" s="11" t="s">
        <v>1191</v>
      </c>
      <c r="G18" s="11" t="s">
        <v>52</v>
      </c>
    </row>
    <row r="19" spans="1:7" ht="21.95" customHeight="1">
      <c r="A19" s="2" t="s">
        <v>1192</v>
      </c>
      <c r="B19" s="41"/>
      <c r="C19" s="41"/>
      <c r="D19" s="27" t="s">
        <v>1162</v>
      </c>
      <c r="E19" s="28">
        <f>TRUNC(E11+E12+E13+E14+E15+E16+E18, 0)</f>
        <v>0</v>
      </c>
      <c r="F19" s="11" t="s">
        <v>52</v>
      </c>
      <c r="G19" s="11" t="s">
        <v>52</v>
      </c>
    </row>
    <row r="20" spans="1:7" ht="21.95" customHeight="1">
      <c r="A20" s="2" t="s">
        <v>1193</v>
      </c>
      <c r="B20" s="42" t="s">
        <v>1194</v>
      </c>
      <c r="C20" s="42"/>
      <c r="D20" s="43"/>
      <c r="E20" s="28">
        <f>TRUNC(E7+E10+E19, 0)</f>
        <v>0</v>
      </c>
      <c r="F20" s="11" t="s">
        <v>52</v>
      </c>
      <c r="G20" s="11" t="s">
        <v>52</v>
      </c>
    </row>
    <row r="21" spans="1:7" ht="21.95" customHeight="1">
      <c r="A21" s="2" t="s">
        <v>1195</v>
      </c>
      <c r="B21" s="42" t="s">
        <v>1196</v>
      </c>
      <c r="C21" s="42"/>
      <c r="D21" s="43"/>
      <c r="E21" s="28">
        <f>TRUNC(E20*0.06, 0)</f>
        <v>0</v>
      </c>
      <c r="F21" s="11" t="s">
        <v>1197</v>
      </c>
      <c r="G21" s="11" t="s">
        <v>52</v>
      </c>
    </row>
    <row r="22" spans="1:7" ht="21.95" customHeight="1">
      <c r="A22" s="2" t="s">
        <v>1198</v>
      </c>
      <c r="B22" s="42" t="s">
        <v>1199</v>
      </c>
      <c r="C22" s="42"/>
      <c r="D22" s="43"/>
      <c r="E22" s="28">
        <f>TRUNC((E10+E19+E21)*0.14999835, 0)</f>
        <v>0</v>
      </c>
      <c r="F22" s="11" t="s">
        <v>1200</v>
      </c>
      <c r="G22" s="11" t="s">
        <v>52</v>
      </c>
    </row>
    <row r="23" spans="1:7" ht="21.95" customHeight="1">
      <c r="A23" s="2" t="s">
        <v>1201</v>
      </c>
      <c r="B23" s="42" t="s">
        <v>1202</v>
      </c>
      <c r="C23" s="42"/>
      <c r="D23" s="43"/>
      <c r="E23" s="28">
        <f>TRUNC(공종별집계표!T12, 0)</f>
        <v>0</v>
      </c>
      <c r="F23" s="11" t="s">
        <v>52</v>
      </c>
      <c r="G23" s="11" t="s">
        <v>52</v>
      </c>
    </row>
    <row r="24" spans="1:7" ht="21.95" customHeight="1">
      <c r="A24" s="2" t="s">
        <v>1203</v>
      </c>
      <c r="B24" s="42" t="s">
        <v>1204</v>
      </c>
      <c r="C24" s="42"/>
      <c r="D24" s="43"/>
      <c r="E24" s="28">
        <f>TRUNC(E20+E21+E22+E23, 0)</f>
        <v>0</v>
      </c>
      <c r="F24" s="11" t="s">
        <v>52</v>
      </c>
      <c r="G24" s="11" t="s">
        <v>52</v>
      </c>
    </row>
    <row r="25" spans="1:7" ht="21.95" customHeight="1">
      <c r="A25" s="2" t="s">
        <v>1205</v>
      </c>
      <c r="B25" s="42" t="s">
        <v>1206</v>
      </c>
      <c r="C25" s="42"/>
      <c r="D25" s="43"/>
      <c r="E25" s="28">
        <f>TRUNC(E24*0.1, 0)</f>
        <v>0</v>
      </c>
      <c r="F25" s="11" t="s">
        <v>1207</v>
      </c>
      <c r="G25" s="11" t="s">
        <v>52</v>
      </c>
    </row>
    <row r="26" spans="1:7" ht="21.95" customHeight="1">
      <c r="A26" s="2" t="s">
        <v>1208</v>
      </c>
      <c r="B26" s="42" t="s">
        <v>1209</v>
      </c>
      <c r="C26" s="42"/>
      <c r="D26" s="43"/>
      <c r="E26" s="28">
        <f>TRUNC((E24+E25), 0)</f>
        <v>0</v>
      </c>
      <c r="F26" s="11" t="s">
        <v>52</v>
      </c>
      <c r="G26" s="11" t="s">
        <v>52</v>
      </c>
    </row>
    <row r="27" spans="1:7" ht="21.95" customHeight="1">
      <c r="A27" s="2" t="s">
        <v>1210</v>
      </c>
      <c r="B27" s="42" t="s">
        <v>1211</v>
      </c>
      <c r="C27" s="42"/>
      <c r="D27" s="43"/>
      <c r="E27" s="28">
        <f>TRUNC(공종별집계표!T13, 0)</f>
        <v>0</v>
      </c>
      <c r="F27" s="11" t="s">
        <v>52</v>
      </c>
      <c r="G27" s="11" t="s">
        <v>52</v>
      </c>
    </row>
    <row r="28" spans="1:7" ht="21.95" customHeight="1">
      <c r="A28" s="2" t="s">
        <v>1212</v>
      </c>
      <c r="B28" s="42" t="s">
        <v>1213</v>
      </c>
      <c r="C28" s="42"/>
      <c r="D28" s="43"/>
      <c r="E28" s="28">
        <f>TRUNC(E26+E27, 0)</f>
        <v>0</v>
      </c>
      <c r="F28" s="11" t="s">
        <v>52</v>
      </c>
      <c r="G28" s="11" t="s">
        <v>52</v>
      </c>
    </row>
  </sheetData>
  <mergeCells count="17">
    <mergeCell ref="B26:D26"/>
    <mergeCell ref="B27:D27"/>
    <mergeCell ref="B28:D28"/>
    <mergeCell ref="B20:D20"/>
    <mergeCell ref="B21:D21"/>
    <mergeCell ref="B22:D22"/>
    <mergeCell ref="B23:D23"/>
    <mergeCell ref="B24:D24"/>
    <mergeCell ref="B25:D25"/>
    <mergeCell ref="B1:G1"/>
    <mergeCell ref="B2:E2"/>
    <mergeCell ref="F2:G2"/>
    <mergeCell ref="B3:D3"/>
    <mergeCell ref="B4:B19"/>
    <mergeCell ref="C4:C7"/>
    <mergeCell ref="C8:C10"/>
    <mergeCell ref="C11:C19"/>
  </mergeCells>
  <phoneticPr fontId="4" type="noConversion"/>
  <pageMargins left="0.78740157480314954" right="0" top="0.39370078740157477" bottom="0.39370078740157477" header="0" footer="0"/>
  <pageSetup paperSize="9" scale="82" fitToHeight="0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M30"/>
  <sheetViews>
    <sheetView workbookViewId="0"/>
  </sheetViews>
  <sheetFormatPr defaultRowHeight="12"/>
  <sheetData>
    <row r="1" spans="1:7">
      <c r="A1" t="s">
        <v>1214</v>
      </c>
    </row>
    <row r="2" spans="1:7">
      <c r="A2" s="2" t="s">
        <v>1215</v>
      </c>
      <c r="B2" t="s">
        <v>1216</v>
      </c>
    </row>
    <row r="3" spans="1:7">
      <c r="A3" s="2" t="s">
        <v>1217</v>
      </c>
      <c r="B3" t="s">
        <v>1218</v>
      </c>
    </row>
    <row r="4" spans="1:7">
      <c r="A4" s="2" t="s">
        <v>1219</v>
      </c>
      <c r="B4">
        <v>5</v>
      </c>
    </row>
    <row r="5" spans="1:7">
      <c r="A5" s="2" t="s">
        <v>1220</v>
      </c>
      <c r="B5">
        <v>5</v>
      </c>
    </row>
    <row r="6" spans="1:7">
      <c r="A6" s="2" t="s">
        <v>1221</v>
      </c>
      <c r="B6" t="s">
        <v>1222</v>
      </c>
    </row>
    <row r="7" spans="1:7">
      <c r="A7" s="2" t="s">
        <v>1223</v>
      </c>
      <c r="B7" t="s">
        <v>979</v>
      </c>
      <c r="C7">
        <v>1</v>
      </c>
    </row>
    <row r="8" spans="1:7">
      <c r="A8" s="2" t="s">
        <v>1224</v>
      </c>
      <c r="B8" t="s">
        <v>979</v>
      </c>
      <c r="C8">
        <v>2</v>
      </c>
    </row>
    <row r="9" spans="1:7">
      <c r="A9" s="2" t="s">
        <v>1225</v>
      </c>
      <c r="B9" t="s">
        <v>1047</v>
      </c>
      <c r="C9" t="s">
        <v>1049</v>
      </c>
      <c r="D9" t="s">
        <v>1050</v>
      </c>
      <c r="E9" t="s">
        <v>1051</v>
      </c>
      <c r="F9" t="s">
        <v>1052</v>
      </c>
      <c r="G9" t="s">
        <v>1226</v>
      </c>
    </row>
    <row r="10" spans="1:7">
      <c r="A10" s="2" t="s">
        <v>1227</v>
      </c>
      <c r="B10">
        <v>1055.3</v>
      </c>
      <c r="C10">
        <v>0</v>
      </c>
      <c r="D10">
        <v>0</v>
      </c>
    </row>
    <row r="11" spans="1:7">
      <c r="A11" s="2" t="s">
        <v>1228</v>
      </c>
      <c r="B11" t="s">
        <v>1229</v>
      </c>
      <c r="C11">
        <v>4</v>
      </c>
    </row>
    <row r="12" spans="1:7">
      <c r="A12" s="2" t="s">
        <v>1230</v>
      </c>
      <c r="B12" t="s">
        <v>1229</v>
      </c>
      <c r="C12">
        <v>4</v>
      </c>
    </row>
    <row r="13" spans="1:7">
      <c r="A13" s="2" t="s">
        <v>1231</v>
      </c>
      <c r="B13" t="s">
        <v>1229</v>
      </c>
      <c r="C13">
        <v>3</v>
      </c>
    </row>
    <row r="14" spans="1:7">
      <c r="A14" s="2" t="s">
        <v>1232</v>
      </c>
      <c r="B14" t="s">
        <v>979</v>
      </c>
      <c r="C14">
        <v>5</v>
      </c>
    </row>
    <row r="15" spans="1:7">
      <c r="A15" s="2" t="s">
        <v>1233</v>
      </c>
      <c r="B15" t="s">
        <v>831</v>
      </c>
      <c r="C15" t="s">
        <v>1234</v>
      </c>
      <c r="D15" t="s">
        <v>1234</v>
      </c>
      <c r="E15" t="s">
        <v>1234</v>
      </c>
      <c r="F15">
        <v>1</v>
      </c>
    </row>
    <row r="16" spans="1:7">
      <c r="A16" s="2" t="s">
        <v>1235</v>
      </c>
      <c r="B16">
        <v>1.1100000000000001</v>
      </c>
      <c r="C16">
        <v>1.1200000000000001</v>
      </c>
    </row>
    <row r="17" spans="1:13">
      <c r="A17" s="2" t="s">
        <v>1236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>
      <c r="A18" s="2" t="s">
        <v>1237</v>
      </c>
      <c r="B18">
        <v>1.25</v>
      </c>
      <c r="C18">
        <v>1.071</v>
      </c>
    </row>
    <row r="19" spans="1:13">
      <c r="A19" s="2" t="s">
        <v>1238</v>
      </c>
    </row>
    <row r="21" spans="1:13">
      <c r="A21" t="s">
        <v>974</v>
      </c>
      <c r="B21" t="s">
        <v>1239</v>
      </c>
      <c r="C21" t="s">
        <v>1240</v>
      </c>
    </row>
    <row r="22" spans="1:13">
      <c r="A22">
        <v>1</v>
      </c>
      <c r="B22" t="s">
        <v>1241</v>
      </c>
      <c r="C22" t="s">
        <v>1159</v>
      </c>
    </row>
    <row r="23" spans="1:13">
      <c r="A23">
        <v>2</v>
      </c>
      <c r="B23" t="s">
        <v>1242</v>
      </c>
      <c r="C23" t="s">
        <v>1243</v>
      </c>
    </row>
    <row r="24" spans="1:13">
      <c r="A24">
        <v>3</v>
      </c>
      <c r="B24" t="s">
        <v>1244</v>
      </c>
      <c r="C24" t="s">
        <v>1210</v>
      </c>
    </row>
    <row r="25" spans="1:13">
      <c r="A25">
        <v>4</v>
      </c>
      <c r="B25" t="s">
        <v>1245</v>
      </c>
      <c r="C25" t="s">
        <v>1201</v>
      </c>
    </row>
    <row r="26" spans="1:13">
      <c r="A26">
        <v>5</v>
      </c>
      <c r="B26" t="s">
        <v>1246</v>
      </c>
    </row>
    <row r="27" spans="1:13">
      <c r="A27">
        <v>6</v>
      </c>
      <c r="B27" t="s">
        <v>1246</v>
      </c>
    </row>
    <row r="28" spans="1:13">
      <c r="A28">
        <v>7</v>
      </c>
      <c r="B28" t="s">
        <v>1246</v>
      </c>
    </row>
    <row r="29" spans="1:13">
      <c r="A29">
        <v>8</v>
      </c>
      <c r="B29" t="s">
        <v>1246</v>
      </c>
    </row>
    <row r="30" spans="1:13">
      <c r="A30">
        <v>9</v>
      </c>
      <c r="B30" t="s">
        <v>1246</v>
      </c>
    </row>
  </sheetData>
  <phoneticPr fontId="4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15</vt:i4>
      </vt:variant>
    </vt:vector>
  </HeadingPairs>
  <TitlesOfParts>
    <vt:vector size="25" baseType="lpstr">
      <vt:lpstr>공종별집계표</vt:lpstr>
      <vt:lpstr>공종별내역서</vt:lpstr>
      <vt:lpstr>일위대가목록</vt:lpstr>
      <vt:lpstr>일위대가</vt:lpstr>
      <vt:lpstr>중기단가목록</vt:lpstr>
      <vt:lpstr>중기단가산출서</vt:lpstr>
      <vt:lpstr>단가대비표</vt:lpstr>
      <vt:lpstr>원가계산서</vt:lpstr>
      <vt:lpstr> 공사설정 </vt:lpstr>
      <vt:lpstr>Sheet1</vt:lpstr>
      <vt:lpstr>공종별내역서!Print_Area</vt:lpstr>
      <vt:lpstr>공종별집계표!Print_Area</vt:lpstr>
      <vt:lpstr>단가대비표!Print_Area</vt:lpstr>
      <vt:lpstr>일위대가!Print_Area</vt:lpstr>
      <vt:lpstr>일위대가목록!Print_Area</vt:lpstr>
      <vt:lpstr>중기단가목록!Print_Area</vt:lpstr>
      <vt:lpstr>중기단가산출서!Print_Area</vt:lpstr>
      <vt:lpstr>공종별내역서!Print_Titles</vt:lpstr>
      <vt:lpstr>공종별집계표!Print_Titles</vt:lpstr>
      <vt:lpstr>단가대비표!Print_Titles</vt:lpstr>
      <vt:lpstr>원가계산서!Print_Titles</vt:lpstr>
      <vt:lpstr>일위대가!Print_Titles</vt:lpstr>
      <vt:lpstr>일위대가목록!Print_Titles</vt:lpstr>
      <vt:lpstr>중기단가목록!Print_Titles</vt:lpstr>
      <vt:lpstr>중기단가산출서!Print_Titles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해월4</dc:creator>
  <cp:lastModifiedBy>Registered User</cp:lastModifiedBy>
  <dcterms:created xsi:type="dcterms:W3CDTF">2015-10-12T09:15:00Z</dcterms:created>
  <dcterms:modified xsi:type="dcterms:W3CDTF">2015-10-12T10:31:32Z</dcterms:modified>
</cp:coreProperties>
</file>