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5" windowWidth="18195" windowHeight="14520" tabRatio="662" activeTab="6"/>
  </bookViews>
  <sheets>
    <sheet name="원가계산서" sheetId="10" r:id="rId1"/>
    <sheet name="공종별집계표" sheetId="9" r:id="rId2"/>
    <sheet name="공종별내역서" sheetId="8" r:id="rId3"/>
    <sheet name="토목내역서총괄표" sheetId="11" r:id="rId4"/>
    <sheet name="내역서" sheetId="12" r:id="rId5"/>
    <sheet name="기계공종별집계표" sheetId="13" r:id="rId6"/>
    <sheet name="기계내역서" sheetId="14" r:id="rId7"/>
  </sheets>
  <externalReferences>
    <externalReference r:id="rId8"/>
    <externalReference r:id="rId9"/>
  </externalReferences>
  <definedNames>
    <definedName name="_xlnm.Print_Area" localSheetId="2">공종별내역서!$A$1:$M$459</definedName>
    <definedName name="_xlnm.Print_Area" localSheetId="1">공종별집계표!$A$1:$M$27</definedName>
    <definedName name="_xlnm.Print_Area" localSheetId="0">원가계산서!$A$1:$F$36</definedName>
    <definedName name="_xlnm.Print_Titles" localSheetId="2">공종별내역서!$1:$3</definedName>
    <definedName name="_xlnm.Print_Titles" localSheetId="1">공종별집계표!$1:$4</definedName>
    <definedName name="ㅠ3">#REF!</definedName>
  </definedNames>
  <calcPr calcId="144525" iterate="1"/>
</workbook>
</file>

<file path=xl/calcChain.xml><?xml version="1.0" encoding="utf-8"?>
<calcChain xmlns="http://schemas.openxmlformats.org/spreadsheetml/2006/main">
  <c r="L256" i="14" l="1"/>
  <c r="J256" i="14"/>
  <c r="H256" i="14"/>
  <c r="F256" i="14"/>
  <c r="L233" i="14"/>
  <c r="J233" i="14"/>
  <c r="H233" i="14"/>
  <c r="F233" i="14"/>
  <c r="L187" i="14"/>
  <c r="J187" i="14"/>
  <c r="H187" i="14"/>
  <c r="F187" i="14"/>
  <c r="L141" i="14"/>
  <c r="J141" i="14"/>
  <c r="H141" i="14"/>
  <c r="F141" i="14"/>
  <c r="K105" i="14"/>
  <c r="J105" i="14"/>
  <c r="H105" i="14"/>
  <c r="F105" i="14"/>
  <c r="L105" i="14" s="1"/>
  <c r="K104" i="14"/>
  <c r="J104" i="14"/>
  <c r="H104" i="14"/>
  <c r="F104" i="14"/>
  <c r="L104" i="14" s="1"/>
  <c r="K103" i="14"/>
  <c r="J103" i="14"/>
  <c r="H103" i="14"/>
  <c r="F103" i="14"/>
  <c r="L103" i="14" s="1"/>
  <c r="K102" i="14"/>
  <c r="J102" i="14"/>
  <c r="H102" i="14"/>
  <c r="F102" i="14"/>
  <c r="L102" i="14" s="1"/>
  <c r="K101" i="14"/>
  <c r="J101" i="14"/>
  <c r="H101" i="14"/>
  <c r="F101" i="14"/>
  <c r="L101" i="14" s="1"/>
  <c r="K100" i="14"/>
  <c r="J100" i="14"/>
  <c r="H100" i="14"/>
  <c r="F100" i="14"/>
  <c r="L100" i="14" s="1"/>
  <c r="K99" i="14"/>
  <c r="J99" i="14"/>
  <c r="H99" i="14"/>
  <c r="F99" i="14"/>
  <c r="L99" i="14" s="1"/>
  <c r="K98" i="14"/>
  <c r="J98" i="14"/>
  <c r="H98" i="14"/>
  <c r="F98" i="14"/>
  <c r="L98" i="14" s="1"/>
  <c r="K97" i="14"/>
  <c r="J97" i="14"/>
  <c r="H97" i="14"/>
  <c r="F97" i="14"/>
  <c r="L97" i="14" s="1"/>
  <c r="K96" i="14"/>
  <c r="J96" i="14"/>
  <c r="H96" i="14"/>
  <c r="F96" i="14"/>
  <c r="L96" i="14" s="1"/>
  <c r="K95" i="14"/>
  <c r="J95" i="14"/>
  <c r="H95" i="14"/>
  <c r="F95" i="14"/>
  <c r="L95" i="14" s="1"/>
  <c r="K94" i="14"/>
  <c r="J94" i="14"/>
  <c r="H94" i="14"/>
  <c r="F94" i="14"/>
  <c r="L94" i="14" s="1"/>
  <c r="K93" i="14"/>
  <c r="J93" i="14"/>
  <c r="H93" i="14"/>
  <c r="F93" i="14"/>
  <c r="L93" i="14" s="1"/>
  <c r="K92" i="14"/>
  <c r="J92" i="14"/>
  <c r="H92" i="14"/>
  <c r="F92" i="14"/>
  <c r="L92" i="14" s="1"/>
  <c r="K91" i="14"/>
  <c r="J91" i="14"/>
  <c r="H91" i="14"/>
  <c r="F91" i="14"/>
  <c r="L91" i="14" s="1"/>
  <c r="K90" i="14"/>
  <c r="J90" i="14"/>
  <c r="H90" i="14"/>
  <c r="F90" i="14"/>
  <c r="L90" i="14" s="1"/>
  <c r="K89" i="14"/>
  <c r="J89" i="14"/>
  <c r="H89" i="14"/>
  <c r="F89" i="14"/>
  <c r="L89" i="14" s="1"/>
  <c r="K88" i="14"/>
  <c r="J88" i="14"/>
  <c r="H88" i="14"/>
  <c r="F88" i="14"/>
  <c r="L88" i="14" s="1"/>
  <c r="K87" i="14"/>
  <c r="J87" i="14"/>
  <c r="H87" i="14"/>
  <c r="F87" i="14"/>
  <c r="L87" i="14" s="1"/>
  <c r="K86" i="14"/>
  <c r="J86" i="14"/>
  <c r="H86" i="14"/>
  <c r="F86" i="14"/>
  <c r="L86" i="14" s="1"/>
  <c r="K85" i="14"/>
  <c r="J85" i="14"/>
  <c r="H85" i="14"/>
  <c r="F85" i="14"/>
  <c r="L85" i="14" s="1"/>
  <c r="K84" i="14"/>
  <c r="J84" i="14"/>
  <c r="H84" i="14"/>
  <c r="F84" i="14"/>
  <c r="L84" i="14" s="1"/>
  <c r="K83" i="14"/>
  <c r="J83" i="14"/>
  <c r="H83" i="14"/>
  <c r="F83" i="14"/>
  <c r="L83" i="14" s="1"/>
  <c r="K82" i="14"/>
  <c r="J82" i="14"/>
  <c r="H82" i="14"/>
  <c r="F82" i="14"/>
  <c r="L82" i="14" s="1"/>
  <c r="K81" i="14"/>
  <c r="J81" i="14"/>
  <c r="H81" i="14"/>
  <c r="F81" i="14"/>
  <c r="L81" i="14" s="1"/>
  <c r="K80" i="14"/>
  <c r="J80" i="14"/>
  <c r="H80" i="14"/>
  <c r="F80" i="14"/>
  <c r="L80" i="14" s="1"/>
  <c r="K79" i="14"/>
  <c r="J79" i="14"/>
  <c r="H79" i="14"/>
  <c r="F79" i="14"/>
  <c r="L79" i="14" s="1"/>
  <c r="K78" i="14"/>
  <c r="J78" i="14"/>
  <c r="H78" i="14"/>
  <c r="F78" i="14"/>
  <c r="L78" i="14" s="1"/>
  <c r="K77" i="14"/>
  <c r="J77" i="14"/>
  <c r="H77" i="14"/>
  <c r="F77" i="14"/>
  <c r="L77" i="14" s="1"/>
  <c r="K76" i="14"/>
  <c r="J76" i="14"/>
  <c r="H76" i="14"/>
  <c r="F76" i="14"/>
  <c r="L76" i="14" s="1"/>
  <c r="K75" i="14"/>
  <c r="J75" i="14"/>
  <c r="H75" i="14"/>
  <c r="F75" i="14"/>
  <c r="L75" i="14" s="1"/>
  <c r="K74" i="14"/>
  <c r="J74" i="14"/>
  <c r="H74" i="14"/>
  <c r="F74" i="14"/>
  <c r="L74" i="14" s="1"/>
  <c r="K73" i="14"/>
  <c r="J73" i="14"/>
  <c r="H73" i="14"/>
  <c r="F73" i="14"/>
  <c r="L73" i="14" s="1"/>
  <c r="K72" i="14"/>
  <c r="J72" i="14"/>
  <c r="H72" i="14"/>
  <c r="F72" i="14"/>
  <c r="L72" i="14" s="1"/>
  <c r="K71" i="14"/>
  <c r="J71" i="14"/>
  <c r="H71" i="14"/>
  <c r="F71" i="14"/>
  <c r="L71" i="14" s="1"/>
  <c r="K70" i="14"/>
  <c r="J70" i="14"/>
  <c r="H70" i="14"/>
  <c r="F70" i="14"/>
  <c r="L70" i="14" s="1"/>
  <c r="K69" i="14"/>
  <c r="J69" i="14"/>
  <c r="H69" i="14"/>
  <c r="F69" i="14"/>
  <c r="L69" i="14" s="1"/>
  <c r="K68" i="14"/>
  <c r="J68" i="14"/>
  <c r="H68" i="14"/>
  <c r="F68" i="14"/>
  <c r="L68" i="14" s="1"/>
  <c r="K67" i="14"/>
  <c r="J67" i="14"/>
  <c r="H67" i="14"/>
  <c r="F67" i="14"/>
  <c r="L67" i="14" s="1"/>
  <c r="K66" i="14"/>
  <c r="J66" i="14"/>
  <c r="H66" i="14"/>
  <c r="F66" i="14"/>
  <c r="L66" i="14" s="1"/>
  <c r="K65" i="14"/>
  <c r="J65" i="14"/>
  <c r="H65" i="14"/>
  <c r="F65" i="14"/>
  <c r="L65" i="14" s="1"/>
  <c r="K64" i="14"/>
  <c r="J64" i="14"/>
  <c r="H64" i="14"/>
  <c r="F64" i="14"/>
  <c r="L64" i="14" s="1"/>
  <c r="K63" i="14"/>
  <c r="J63" i="14"/>
  <c r="H63" i="14"/>
  <c r="F63" i="14"/>
  <c r="L63" i="14" s="1"/>
  <c r="K62" i="14"/>
  <c r="J62" i="14"/>
  <c r="H62" i="14"/>
  <c r="F62" i="14"/>
  <c r="L62" i="14" s="1"/>
  <c r="K61" i="14"/>
  <c r="J61" i="14"/>
  <c r="H61" i="14"/>
  <c r="F61" i="14"/>
  <c r="L61" i="14" s="1"/>
  <c r="K60" i="14"/>
  <c r="J60" i="14"/>
  <c r="H60" i="14"/>
  <c r="F60" i="14"/>
  <c r="L60" i="14" s="1"/>
  <c r="K59" i="14"/>
  <c r="J59" i="14"/>
  <c r="H59" i="14"/>
  <c r="F59" i="14"/>
  <c r="L59" i="14" s="1"/>
  <c r="K58" i="14"/>
  <c r="J58" i="14"/>
  <c r="H58" i="14"/>
  <c r="F58" i="14"/>
  <c r="L58" i="14" s="1"/>
  <c r="K57" i="14"/>
  <c r="J57" i="14"/>
  <c r="H57" i="14"/>
  <c r="F57" i="14"/>
  <c r="L57" i="14" s="1"/>
  <c r="K56" i="14"/>
  <c r="J56" i="14"/>
  <c r="H56" i="14"/>
  <c r="F56" i="14"/>
  <c r="L56" i="14" s="1"/>
  <c r="K55" i="14"/>
  <c r="J55" i="14"/>
  <c r="H55" i="14"/>
  <c r="F55" i="14"/>
  <c r="L55" i="14" s="1"/>
  <c r="K54" i="14"/>
  <c r="J54" i="14"/>
  <c r="H54" i="14"/>
  <c r="F54" i="14"/>
  <c r="L54" i="14" s="1"/>
  <c r="K53" i="14"/>
  <c r="J53" i="14"/>
  <c r="H53" i="14"/>
  <c r="F53" i="14"/>
  <c r="L53" i="14" s="1"/>
  <c r="K52" i="14"/>
  <c r="J52" i="14"/>
  <c r="H52" i="14"/>
  <c r="F52" i="14"/>
  <c r="L52" i="14" s="1"/>
  <c r="K51" i="14"/>
  <c r="J51" i="14"/>
  <c r="J118" i="14" s="1"/>
  <c r="H51" i="14"/>
  <c r="H118" i="14" s="1"/>
  <c r="F51" i="14"/>
  <c r="L51" i="14" s="1"/>
  <c r="L118" i="14" s="1"/>
  <c r="K41" i="14"/>
  <c r="J41" i="14"/>
  <c r="H41" i="14"/>
  <c r="F41" i="14"/>
  <c r="L41" i="14" s="1"/>
  <c r="K40" i="14"/>
  <c r="J40" i="14"/>
  <c r="H40" i="14"/>
  <c r="F40" i="14"/>
  <c r="L40" i="14" s="1"/>
  <c r="K39" i="14"/>
  <c r="J39" i="14"/>
  <c r="H39" i="14"/>
  <c r="F39" i="14"/>
  <c r="L39" i="14" s="1"/>
  <c r="K38" i="14"/>
  <c r="J38" i="14"/>
  <c r="H38" i="14"/>
  <c r="F38" i="14"/>
  <c r="L38" i="14" s="1"/>
  <c r="K37" i="14"/>
  <c r="J37" i="14"/>
  <c r="H37" i="14"/>
  <c r="F37" i="14"/>
  <c r="L37" i="14" s="1"/>
  <c r="K36" i="14"/>
  <c r="J36" i="14"/>
  <c r="H36" i="14"/>
  <c r="F36" i="14"/>
  <c r="L36" i="14" s="1"/>
  <c r="K35" i="14"/>
  <c r="J35" i="14"/>
  <c r="H35" i="14"/>
  <c r="F35" i="14"/>
  <c r="L35" i="14" s="1"/>
  <c r="K34" i="14"/>
  <c r="J34" i="14"/>
  <c r="H34" i="14"/>
  <c r="F34" i="14"/>
  <c r="L34" i="14" s="1"/>
  <c r="K33" i="14"/>
  <c r="J33" i="14"/>
  <c r="H33" i="14"/>
  <c r="F33" i="14"/>
  <c r="L33" i="14" s="1"/>
  <c r="K32" i="14"/>
  <c r="J32" i="14"/>
  <c r="H32" i="14"/>
  <c r="F32" i="14"/>
  <c r="L32" i="14" s="1"/>
  <c r="K31" i="14"/>
  <c r="J31" i="14"/>
  <c r="H31" i="14"/>
  <c r="F31" i="14"/>
  <c r="L31" i="14" s="1"/>
  <c r="K30" i="14"/>
  <c r="J30" i="14"/>
  <c r="H30" i="14"/>
  <c r="H49" i="14" s="1"/>
  <c r="F30" i="14"/>
  <c r="L30" i="14" s="1"/>
  <c r="K29" i="14"/>
  <c r="J29" i="14"/>
  <c r="J49" i="14" s="1"/>
  <c r="H29" i="14"/>
  <c r="F29" i="14"/>
  <c r="L29" i="14" s="1"/>
  <c r="K28" i="14"/>
  <c r="J28" i="14"/>
  <c r="H28" i="14"/>
  <c r="F28" i="14"/>
  <c r="F49" i="14" s="1"/>
  <c r="K12" i="14"/>
  <c r="J12" i="14"/>
  <c r="H12" i="14"/>
  <c r="F12" i="14"/>
  <c r="L12" i="14" s="1"/>
  <c r="K11" i="14"/>
  <c r="J11" i="14"/>
  <c r="H11" i="14"/>
  <c r="F11" i="14"/>
  <c r="L11" i="14" s="1"/>
  <c r="K10" i="14"/>
  <c r="J10" i="14"/>
  <c r="H10" i="14"/>
  <c r="F10" i="14"/>
  <c r="L10" i="14" s="1"/>
  <c r="K9" i="14"/>
  <c r="J9" i="14"/>
  <c r="H9" i="14"/>
  <c r="F9" i="14"/>
  <c r="L9" i="14" s="1"/>
  <c r="K8" i="14"/>
  <c r="J8" i="14"/>
  <c r="H8" i="14"/>
  <c r="F8" i="14"/>
  <c r="L8" i="14" s="1"/>
  <c r="K7" i="14"/>
  <c r="J7" i="14"/>
  <c r="H7" i="14"/>
  <c r="F7" i="14"/>
  <c r="L7" i="14" s="1"/>
  <c r="K6" i="14"/>
  <c r="J6" i="14"/>
  <c r="H6" i="14"/>
  <c r="F6" i="14"/>
  <c r="L6" i="14" s="1"/>
  <c r="K5" i="14"/>
  <c r="J5" i="14"/>
  <c r="J26" i="14" s="1"/>
  <c r="H5" i="14"/>
  <c r="H26" i="14" s="1"/>
  <c r="F5" i="14"/>
  <c r="L5" i="14" s="1"/>
  <c r="L26" i="14" s="1"/>
  <c r="F118" i="14" l="1"/>
  <c r="F26" i="14"/>
  <c r="L28" i="14"/>
  <c r="L49" i="14" s="1"/>
  <c r="I13" i="13"/>
  <c r="J13" i="13" s="1"/>
  <c r="I11" i="13" s="1"/>
  <c r="J11" i="13" s="1"/>
  <c r="G13" i="13"/>
  <c r="H13" i="13" s="1"/>
  <c r="G11" i="13" s="1"/>
  <c r="H11" i="13" s="1"/>
  <c r="E13" i="13"/>
  <c r="K13" i="13" s="1"/>
  <c r="I12" i="13"/>
  <c r="J12" i="13" s="1"/>
  <c r="G12" i="13"/>
  <c r="H12" i="13" s="1"/>
  <c r="E12" i="13"/>
  <c r="K12" i="13" s="1"/>
  <c r="J10" i="13"/>
  <c r="I10" i="13"/>
  <c r="G10" i="13"/>
  <c r="H10" i="13" s="1"/>
  <c r="F10" i="13"/>
  <c r="E10" i="13"/>
  <c r="I9" i="13"/>
  <c r="J9" i="13" s="1"/>
  <c r="H9" i="13"/>
  <c r="G9" i="13"/>
  <c r="E9" i="13"/>
  <c r="F9" i="13" s="1"/>
  <c r="J8" i="13"/>
  <c r="I8" i="13"/>
  <c r="G8" i="13"/>
  <c r="K8" i="13" s="1"/>
  <c r="F8" i="13"/>
  <c r="E8" i="13"/>
  <c r="I7" i="13"/>
  <c r="J7" i="13" s="1"/>
  <c r="H7" i="13"/>
  <c r="G7" i="13"/>
  <c r="E7" i="13"/>
  <c r="K7" i="13" s="1"/>
  <c r="J6" i="13"/>
  <c r="I6" i="13"/>
  <c r="G6" i="13"/>
  <c r="H6" i="13" s="1"/>
  <c r="F6" i="13"/>
  <c r="E6" i="13"/>
  <c r="L9" i="13" l="1"/>
  <c r="E5" i="13"/>
  <c r="F5" i="13" s="1"/>
  <c r="K6" i="13"/>
  <c r="K9" i="13"/>
  <c r="K10" i="13"/>
  <c r="I5" i="13"/>
  <c r="J5" i="13" s="1"/>
  <c r="J26" i="13" s="1"/>
  <c r="L10" i="13"/>
  <c r="F7" i="13"/>
  <c r="L7" i="13" s="1"/>
  <c r="H8" i="13"/>
  <c r="G5" i="13" s="1"/>
  <c r="H5" i="13" s="1"/>
  <c r="H26" i="13" s="1"/>
  <c r="F12" i="13"/>
  <c r="L12" i="13" s="1"/>
  <c r="F13" i="13"/>
  <c r="L6" i="13"/>
  <c r="J26" i="11"/>
  <c r="I26" i="11"/>
  <c r="H26" i="11"/>
  <c r="J25" i="11"/>
  <c r="I25" i="11"/>
  <c r="H25" i="11"/>
  <c r="J24" i="11"/>
  <c r="I24" i="11"/>
  <c r="H24" i="11"/>
  <c r="J23" i="11"/>
  <c r="I23" i="11"/>
  <c r="H23" i="11"/>
  <c r="J22" i="11"/>
  <c r="I22" i="11"/>
  <c r="H22" i="11"/>
  <c r="J21" i="11"/>
  <c r="I21" i="11"/>
  <c r="H21" i="11"/>
  <c r="J20" i="11"/>
  <c r="I20" i="11"/>
  <c r="H20" i="11"/>
  <c r="J19" i="11"/>
  <c r="I19" i="11"/>
  <c r="H19" i="11"/>
  <c r="J18" i="11"/>
  <c r="I18" i="11"/>
  <c r="H18" i="11"/>
  <c r="J17" i="11"/>
  <c r="I17" i="11"/>
  <c r="H17" i="11"/>
  <c r="J16" i="11"/>
  <c r="I16" i="11"/>
  <c r="H16" i="11"/>
  <c r="J15" i="11"/>
  <c r="I15" i="11"/>
  <c r="H15" i="11"/>
  <c r="J14" i="11"/>
  <c r="I14" i="11"/>
  <c r="H14" i="11"/>
  <c r="J13" i="11"/>
  <c r="I13" i="11"/>
  <c r="H13" i="11"/>
  <c r="J12" i="11"/>
  <c r="I12" i="11"/>
  <c r="H12" i="11"/>
  <c r="J11" i="11"/>
  <c r="I11" i="11"/>
  <c r="H11" i="11"/>
  <c r="J10" i="11"/>
  <c r="I10" i="11"/>
  <c r="H10" i="11"/>
  <c r="J9" i="11"/>
  <c r="I9" i="11"/>
  <c r="H9" i="11"/>
  <c r="J8" i="11"/>
  <c r="I8" i="11"/>
  <c r="H8" i="11"/>
  <c r="J7" i="11"/>
  <c r="I7" i="11"/>
  <c r="H7" i="11"/>
  <c r="J6" i="11"/>
  <c r="I6" i="11"/>
  <c r="H6" i="11"/>
  <c r="J5" i="11"/>
  <c r="I5" i="11"/>
  <c r="H5" i="11"/>
  <c r="J4" i="11"/>
  <c r="I4" i="11"/>
  <c r="H4" i="11"/>
  <c r="G4" i="11" l="1"/>
  <c r="G8" i="11"/>
  <c r="G12" i="11"/>
  <c r="G16" i="11"/>
  <c r="G20" i="11"/>
  <c r="G24" i="11"/>
  <c r="K5" i="13"/>
  <c r="L8" i="13"/>
  <c r="L5" i="13"/>
  <c r="L26" i="13" s="1"/>
  <c r="F26" i="13"/>
  <c r="L13" i="13"/>
  <c r="E11" i="13"/>
  <c r="G7" i="11"/>
  <c r="G11" i="11"/>
  <c r="G15" i="11"/>
  <c r="G19" i="11"/>
  <c r="G23" i="11"/>
  <c r="G6" i="11"/>
  <c r="G10" i="11"/>
  <c r="G14" i="11"/>
  <c r="G18" i="11"/>
  <c r="G22" i="11"/>
  <c r="G26" i="11"/>
  <c r="G5" i="11"/>
  <c r="G9" i="11"/>
  <c r="G13" i="11"/>
  <c r="G17" i="11"/>
  <c r="G21" i="11"/>
  <c r="G25" i="11"/>
  <c r="J25" i="9"/>
  <c r="H25" i="9"/>
  <c r="F25" i="9"/>
  <c r="K11" i="13" l="1"/>
  <c r="F11" i="13"/>
  <c r="L11" i="13" s="1"/>
  <c r="T11" i="13" s="1"/>
  <c r="L25" i="9"/>
  <c r="T25" i="9" s="1"/>
  <c r="K25" i="9"/>
  <c r="G24" i="9" l="1"/>
  <c r="H24" i="9" s="1"/>
  <c r="I23" i="9"/>
  <c r="J23" i="9" s="1"/>
  <c r="H370" i="8"/>
  <c r="J368" i="8"/>
  <c r="H368" i="8"/>
  <c r="J367" i="8"/>
  <c r="H366" i="8"/>
  <c r="J342" i="8"/>
  <c r="H342" i="8"/>
  <c r="K341" i="8"/>
  <c r="J319" i="8"/>
  <c r="H294" i="8"/>
  <c r="H293" i="8"/>
  <c r="J198" i="8"/>
  <c r="J170" i="8"/>
  <c r="H169" i="8"/>
  <c r="J77" i="8"/>
  <c r="J64" i="8"/>
  <c r="K64" i="8"/>
  <c r="J58" i="8"/>
  <c r="K57" i="8"/>
  <c r="J56" i="8"/>
  <c r="F53" i="8"/>
  <c r="J31" i="8"/>
  <c r="J29" i="8"/>
  <c r="H246" i="8"/>
  <c r="H201" i="8"/>
  <c r="H152" i="8"/>
  <c r="H150" i="8"/>
  <c r="J117" i="8"/>
  <c r="J12" i="8"/>
  <c r="J7" i="8"/>
  <c r="E23" i="9"/>
  <c r="F23" i="9" s="1"/>
  <c r="E24" i="9"/>
  <c r="F24" i="9" s="1"/>
  <c r="I22" i="9"/>
  <c r="J22" i="9" s="1"/>
  <c r="F295" i="8"/>
  <c r="F171" i="8"/>
  <c r="F371" i="8"/>
  <c r="F369" i="8"/>
  <c r="F368" i="8"/>
  <c r="F319" i="8"/>
  <c r="F198" i="8"/>
  <c r="K366" i="8"/>
  <c r="F365" i="8"/>
  <c r="K294" i="8"/>
  <c r="J298" i="8"/>
  <c r="F246" i="8"/>
  <c r="H202" i="8"/>
  <c r="J202" i="8"/>
  <c r="J201" i="8"/>
  <c r="J200" i="8"/>
  <c r="H199" i="8"/>
  <c r="H172" i="8"/>
  <c r="H154" i="8"/>
  <c r="J154" i="8"/>
  <c r="J153" i="8"/>
  <c r="J152" i="8"/>
  <c r="H151" i="8"/>
  <c r="J151" i="8"/>
  <c r="J150" i="8"/>
  <c r="H132" i="8"/>
  <c r="J132" i="8"/>
  <c r="H131" i="8"/>
  <c r="F13" i="8"/>
  <c r="F12" i="8"/>
  <c r="I24" i="9"/>
  <c r="J24" i="9" s="1"/>
  <c r="G23" i="9"/>
  <c r="H23" i="9" s="1"/>
  <c r="G22" i="9"/>
  <c r="H22" i="9" s="1"/>
  <c r="H372" i="8"/>
  <c r="J372" i="8"/>
  <c r="H371" i="8"/>
  <c r="J371" i="8"/>
  <c r="F370" i="8"/>
  <c r="J370" i="8"/>
  <c r="K370" i="8"/>
  <c r="H369" i="8"/>
  <c r="J369" i="8"/>
  <c r="K369" i="8"/>
  <c r="K368" i="8"/>
  <c r="F367" i="8"/>
  <c r="H367" i="8"/>
  <c r="K367" i="8"/>
  <c r="F366" i="8"/>
  <c r="J366" i="8"/>
  <c r="H365" i="8"/>
  <c r="J365" i="8"/>
  <c r="K365" i="8"/>
  <c r="F341" i="8"/>
  <c r="H341" i="8"/>
  <c r="J341" i="8"/>
  <c r="H319" i="8"/>
  <c r="H297" i="8"/>
  <c r="J297" i="8"/>
  <c r="H295" i="8"/>
  <c r="J295" i="8"/>
  <c r="F294" i="8"/>
  <c r="J294" i="8"/>
  <c r="F293" i="8"/>
  <c r="J293" i="8"/>
  <c r="H247" i="8"/>
  <c r="J247" i="8"/>
  <c r="F200" i="8"/>
  <c r="H198" i="8"/>
  <c r="K198" i="8"/>
  <c r="F197" i="8"/>
  <c r="H197" i="8"/>
  <c r="J197" i="8"/>
  <c r="K197" i="8"/>
  <c r="F170" i="8"/>
  <c r="H170" i="8"/>
  <c r="F169" i="8"/>
  <c r="J169" i="8"/>
  <c r="F168" i="8"/>
  <c r="H168" i="8"/>
  <c r="J168" i="8"/>
  <c r="J155" i="8"/>
  <c r="F77" i="8"/>
  <c r="H77" i="8"/>
  <c r="K77" i="8"/>
  <c r="H64" i="8"/>
  <c r="H58" i="8"/>
  <c r="F57" i="8"/>
  <c r="H57" i="8"/>
  <c r="J57" i="8"/>
  <c r="F56" i="8"/>
  <c r="H56" i="8"/>
  <c r="F55" i="8"/>
  <c r="H55" i="8"/>
  <c r="J55" i="8"/>
  <c r="H54" i="8"/>
  <c r="J54" i="8"/>
  <c r="H53" i="8"/>
  <c r="J53" i="8"/>
  <c r="K53" i="8"/>
  <c r="F31" i="8"/>
  <c r="H31" i="8"/>
  <c r="F30" i="8"/>
  <c r="H30" i="8"/>
  <c r="J30" i="8"/>
  <c r="H29" i="8"/>
  <c r="H13" i="8"/>
  <c r="F372" i="8" l="1"/>
  <c r="K371" i="8"/>
  <c r="K342" i="8"/>
  <c r="K319" i="8"/>
  <c r="H153" i="8"/>
  <c r="F298" i="8"/>
  <c r="J199" i="8"/>
  <c r="H61" i="8"/>
  <c r="J363" i="8"/>
  <c r="I20" i="9" s="1"/>
  <c r="J20" i="9" s="1"/>
  <c r="F342" i="8"/>
  <c r="F363" i="8" s="1"/>
  <c r="E20" i="9" s="1"/>
  <c r="K247" i="8"/>
  <c r="K297" i="8"/>
  <c r="F247" i="8"/>
  <c r="L247" i="8" s="1"/>
  <c r="K29" i="8"/>
  <c r="K30" i="8"/>
  <c r="K54" i="8"/>
  <c r="K55" i="8"/>
  <c r="K58" i="8"/>
  <c r="K168" i="8"/>
  <c r="K293" i="8"/>
  <c r="K295" i="8"/>
  <c r="L366" i="8"/>
  <c r="F29" i="8"/>
  <c r="F54" i="8"/>
  <c r="L54" i="8" s="1"/>
  <c r="F58" i="8"/>
  <c r="L58" i="8" s="1"/>
  <c r="F64" i="8"/>
  <c r="L64" i="8" s="1"/>
  <c r="E22" i="9"/>
  <c r="K22" i="9" s="1"/>
  <c r="K31" i="8"/>
  <c r="K56" i="8"/>
  <c r="K170" i="8"/>
  <c r="F297" i="8"/>
  <c r="L297" i="8" s="1"/>
  <c r="H363" i="8"/>
  <c r="G20" i="9" s="1"/>
  <c r="H20" i="9" s="1"/>
  <c r="L367" i="8"/>
  <c r="L369" i="8"/>
  <c r="L56" i="8"/>
  <c r="L168" i="8"/>
  <c r="H10" i="8"/>
  <c r="J83" i="8"/>
  <c r="F117" i="8"/>
  <c r="H158" i="8"/>
  <c r="H171" i="8"/>
  <c r="F153" i="8"/>
  <c r="K153" i="8"/>
  <c r="H62" i="8"/>
  <c r="J219" i="8"/>
  <c r="I14" i="9" s="1"/>
  <c r="J14" i="9" s="1"/>
  <c r="J6" i="8"/>
  <c r="H117" i="8"/>
  <c r="H155" i="8"/>
  <c r="H298" i="8"/>
  <c r="J318" i="8"/>
  <c r="H32" i="8"/>
  <c r="H51" i="8" s="1"/>
  <c r="G8" i="9" s="1"/>
  <c r="H8" i="9" s="1"/>
  <c r="J80" i="8"/>
  <c r="J62" i="8"/>
  <c r="L341" i="8"/>
  <c r="J387" i="8"/>
  <c r="I21" i="9" s="1"/>
  <c r="J21" i="9" s="1"/>
  <c r="H6" i="8"/>
  <c r="J317" i="8"/>
  <c r="H318" i="8"/>
  <c r="J32" i="8"/>
  <c r="J51" i="8" s="1"/>
  <c r="I8" i="9" s="1"/>
  <c r="J8" i="9" s="1"/>
  <c r="H149" i="8"/>
  <c r="H223" i="8"/>
  <c r="H251" i="8"/>
  <c r="K169" i="8"/>
  <c r="H248" i="8"/>
  <c r="H249" i="8"/>
  <c r="J251" i="8"/>
  <c r="H269" i="8"/>
  <c r="H270" i="8"/>
  <c r="L371" i="8"/>
  <c r="L370" i="8"/>
  <c r="L368" i="8"/>
  <c r="H387" i="8"/>
  <c r="G21" i="9" s="1"/>
  <c r="H21" i="9" s="1"/>
  <c r="L365" i="8"/>
  <c r="L319" i="8"/>
  <c r="L295" i="8"/>
  <c r="L294" i="8"/>
  <c r="L293" i="8"/>
  <c r="L198" i="8"/>
  <c r="L197" i="8"/>
  <c r="L170" i="8"/>
  <c r="L169" i="8"/>
  <c r="L153" i="8"/>
  <c r="L77" i="8"/>
  <c r="L57" i="8"/>
  <c r="L55" i="8"/>
  <c r="L53" i="8"/>
  <c r="L31" i="8"/>
  <c r="L30" i="8"/>
  <c r="L29" i="8"/>
  <c r="J320" i="8"/>
  <c r="H299" i="8"/>
  <c r="J299" i="8"/>
  <c r="H250" i="8"/>
  <c r="J223" i="8"/>
  <c r="H221" i="8"/>
  <c r="H167" i="8"/>
  <c r="J134" i="8"/>
  <c r="J133" i="8"/>
  <c r="H133" i="8"/>
  <c r="J130" i="8"/>
  <c r="J129" i="8"/>
  <c r="H126" i="8"/>
  <c r="H125" i="8"/>
  <c r="J109" i="8"/>
  <c r="H108" i="8"/>
  <c r="H83" i="8"/>
  <c r="J81" i="8"/>
  <c r="H80" i="8"/>
  <c r="J79" i="8"/>
  <c r="J63" i="8"/>
  <c r="J14" i="8"/>
  <c r="H14" i="8"/>
  <c r="J11" i="8"/>
  <c r="H11" i="8"/>
  <c r="H9" i="8"/>
  <c r="J9" i="8"/>
  <c r="H321" i="8"/>
  <c r="H317" i="8"/>
  <c r="H296" i="8"/>
  <c r="J173" i="8"/>
  <c r="H173" i="8"/>
  <c r="H165" i="8"/>
  <c r="H164" i="8"/>
  <c r="H163" i="8"/>
  <c r="H134" i="8"/>
  <c r="J131" i="8"/>
  <c r="H130" i="8"/>
  <c r="H129" i="8"/>
  <c r="H128" i="8"/>
  <c r="H127" i="8"/>
  <c r="H109" i="8"/>
  <c r="H84" i="8"/>
  <c r="H79" i="8"/>
  <c r="H78" i="8"/>
  <c r="H8" i="8"/>
  <c r="J269" i="8"/>
  <c r="J10" i="8"/>
  <c r="J8" i="8"/>
  <c r="K24" i="9"/>
  <c r="K23" i="9"/>
  <c r="L24" i="9"/>
  <c r="L23" i="9"/>
  <c r="T23" i="9" s="1"/>
  <c r="F22" i="9" l="1"/>
  <c r="L22" i="9" s="1"/>
  <c r="L372" i="8"/>
  <c r="F387" i="8"/>
  <c r="E21" i="9" s="1"/>
  <c r="F21" i="9" s="1"/>
  <c r="L21" i="9" s="1"/>
  <c r="D35" i="10" s="1"/>
  <c r="K372" i="8"/>
  <c r="L342" i="8"/>
  <c r="L363" i="8" s="1"/>
  <c r="J321" i="8"/>
  <c r="J339" i="8" s="1"/>
  <c r="I19" i="9" s="1"/>
  <c r="J19" i="9" s="1"/>
  <c r="J224" i="8"/>
  <c r="J221" i="8"/>
  <c r="K20" i="9"/>
  <c r="F20" i="9"/>
  <c r="L20" i="9" s="1"/>
  <c r="J149" i="8"/>
  <c r="L298" i="8"/>
  <c r="F245" i="8"/>
  <c r="L117" i="8"/>
  <c r="F131" i="8"/>
  <c r="L131" i="8" s="1"/>
  <c r="K131" i="8"/>
  <c r="F84" i="8"/>
  <c r="H160" i="8"/>
  <c r="H200" i="8"/>
  <c r="K200" i="8"/>
  <c r="H5" i="8"/>
  <c r="H320" i="8"/>
  <c r="H339" i="8" s="1"/>
  <c r="G19" i="9" s="1"/>
  <c r="H19" i="9" s="1"/>
  <c r="L387" i="8"/>
  <c r="F250" i="8"/>
  <c r="K173" i="8"/>
  <c r="F173" i="8"/>
  <c r="L173" i="8" s="1"/>
  <c r="K317" i="8"/>
  <c r="F317" i="8"/>
  <c r="J59" i="8"/>
  <c r="F248" i="8"/>
  <c r="F249" i="8"/>
  <c r="F270" i="8"/>
  <c r="H7" i="8"/>
  <c r="H245" i="8"/>
  <c r="F172" i="8"/>
  <c r="H12" i="8"/>
  <c r="L12" i="8" s="1"/>
  <c r="K12" i="8"/>
  <c r="H147" i="8"/>
  <c r="G12" i="9" s="1"/>
  <c r="H12" i="9" s="1"/>
  <c r="K298" i="8"/>
  <c r="K117" i="8"/>
  <c r="J166" i="8"/>
  <c r="J165" i="8"/>
  <c r="J164" i="8"/>
  <c r="J163" i="8"/>
  <c r="H162" i="8"/>
  <c r="H161" i="8"/>
  <c r="H159" i="8"/>
  <c r="H156" i="8"/>
  <c r="H157" i="8"/>
  <c r="J128" i="8"/>
  <c r="J126" i="8"/>
  <c r="J125" i="8"/>
  <c r="H116" i="8"/>
  <c r="H110" i="8"/>
  <c r="H102" i="8"/>
  <c r="H82" i="8"/>
  <c r="H81" i="8"/>
  <c r="H63" i="8"/>
  <c r="H60" i="8"/>
  <c r="K21" i="9" l="1"/>
  <c r="T21" i="9"/>
  <c r="H101" i="8"/>
  <c r="H103" i="8"/>
  <c r="H99" i="8"/>
  <c r="G10" i="9" s="1"/>
  <c r="H10" i="9" s="1"/>
  <c r="H195" i="8"/>
  <c r="G13" i="9" s="1"/>
  <c r="H13" i="9" s="1"/>
  <c r="J296" i="8"/>
  <c r="J315" i="8" s="1"/>
  <c r="I18" i="9" s="1"/>
  <c r="J18" i="9" s="1"/>
  <c r="F167" i="8"/>
  <c r="H267" i="8"/>
  <c r="G16" i="9" s="1"/>
  <c r="H16" i="9" s="1"/>
  <c r="K318" i="8"/>
  <c r="F318" i="8"/>
  <c r="L318" i="8" s="1"/>
  <c r="F201" i="8"/>
  <c r="L201" i="8" s="1"/>
  <c r="K201" i="8"/>
  <c r="K246" i="8"/>
  <c r="J246" i="8"/>
  <c r="L246" i="8" s="1"/>
  <c r="J158" i="8"/>
  <c r="J13" i="8"/>
  <c r="K13" i="8"/>
  <c r="F199" i="8"/>
  <c r="K199" i="8"/>
  <c r="J171" i="8"/>
  <c r="L171" i="8" s="1"/>
  <c r="K171" i="8"/>
  <c r="H59" i="8"/>
  <c r="H315" i="8"/>
  <c r="G18" i="9" s="1"/>
  <c r="H18" i="9" s="1"/>
  <c r="H272" i="8"/>
  <c r="H271" i="8"/>
  <c r="L317" i="8"/>
  <c r="L200" i="8"/>
  <c r="H219" i="8"/>
  <c r="G14" i="9" s="1"/>
  <c r="H14" i="9" s="1"/>
  <c r="H106" i="8"/>
  <c r="H107" i="8"/>
  <c r="H111" i="8"/>
  <c r="H27" i="8"/>
  <c r="G7" i="9" s="1"/>
  <c r="H7" i="9" s="1"/>
  <c r="H115" i="8"/>
  <c r="H112" i="8"/>
  <c r="H114" i="8"/>
  <c r="H113" i="8"/>
  <c r="H118" i="8"/>
  <c r="H291" i="8" l="1"/>
  <c r="G17" i="9" s="1"/>
  <c r="H17" i="9" s="1"/>
  <c r="H75" i="8"/>
  <c r="G9" i="9" s="1"/>
  <c r="H9" i="9" s="1"/>
  <c r="H104" i="8"/>
  <c r="J172" i="8"/>
  <c r="L172" i="8" s="1"/>
  <c r="K172" i="8"/>
  <c r="L199" i="8"/>
  <c r="L13" i="8"/>
  <c r="H105" i="8"/>
  <c r="J222" i="8"/>
  <c r="J243" i="8" s="1"/>
  <c r="I15" i="9" s="1"/>
  <c r="J15" i="9" s="1"/>
  <c r="J82" i="8"/>
  <c r="J78" i="8"/>
  <c r="J60" i="8"/>
  <c r="K132" i="8" l="1"/>
  <c r="F132" i="8"/>
  <c r="L132" i="8" s="1"/>
  <c r="J160" i="8"/>
  <c r="J159" i="8"/>
  <c r="J162" i="8"/>
  <c r="J161" i="8"/>
  <c r="F62" i="8"/>
  <c r="L62" i="8" s="1"/>
  <c r="K62" i="8"/>
  <c r="J118" i="8"/>
  <c r="F61" i="8"/>
  <c r="F82" i="8"/>
  <c r="L82" i="8" s="1"/>
  <c r="K82" i="8"/>
  <c r="F157" i="8"/>
  <c r="H123" i="8"/>
  <c r="G11" i="9" s="1"/>
  <c r="H11" i="9" s="1"/>
  <c r="F108" i="8"/>
  <c r="F156" i="8"/>
  <c r="J116" i="8"/>
  <c r="J113" i="8"/>
  <c r="J114" i="8"/>
  <c r="J112" i="8"/>
  <c r="J111" i="8"/>
  <c r="J110" i="8"/>
  <c r="H224" i="8" l="1"/>
  <c r="H222" i="8"/>
  <c r="H243" i="8" s="1"/>
  <c r="G15" i="9" s="1"/>
  <c r="H15" i="9" s="1"/>
  <c r="G6" i="9" s="1"/>
  <c r="H6" i="9" s="1"/>
  <c r="G5" i="9" s="1"/>
  <c r="H5" i="9" s="1"/>
  <c r="H27" i="9" s="1"/>
  <c r="D8" i="10" s="1"/>
  <c r="F150" i="8"/>
  <c r="L150" i="8" s="1"/>
  <c r="K150" i="8"/>
  <c r="F158" i="8"/>
  <c r="L158" i="8" s="1"/>
  <c r="K158" i="8"/>
  <c r="K155" i="8"/>
  <c r="F155" i="8"/>
  <c r="L155" i="8" s="1"/>
  <c r="F202" i="8"/>
  <c r="K202" i="8"/>
  <c r="F6" i="8"/>
  <c r="L6" i="8" s="1"/>
  <c r="K6" i="8"/>
  <c r="F7" i="8"/>
  <c r="L7" i="8" s="1"/>
  <c r="K7" i="8"/>
  <c r="F151" i="8"/>
  <c r="L151" i="8" s="1"/>
  <c r="K151" i="8"/>
  <c r="F152" i="8"/>
  <c r="L152" i="8" s="1"/>
  <c r="K152" i="8"/>
  <c r="F154" i="8"/>
  <c r="L154" i="8" s="1"/>
  <c r="K154" i="8"/>
  <c r="K10" i="8"/>
  <c r="F10" i="8"/>
  <c r="L10" i="8" s="1"/>
  <c r="F164" i="8"/>
  <c r="L164" i="8" s="1"/>
  <c r="K164" i="8"/>
  <c r="F165" i="8"/>
  <c r="L165" i="8" s="1"/>
  <c r="K165" i="8"/>
  <c r="F163" i="8"/>
  <c r="L163" i="8" s="1"/>
  <c r="K163" i="8"/>
  <c r="F134" i="8"/>
  <c r="L134" i="8" s="1"/>
  <c r="K134" i="8"/>
  <c r="F296" i="8"/>
  <c r="L296" i="8" s="1"/>
  <c r="K296" i="8"/>
  <c r="K320" i="8"/>
  <c r="F320" i="8"/>
  <c r="K321" i="8"/>
  <c r="F321" i="8"/>
  <c r="L321" i="8" s="1"/>
  <c r="K251" i="8"/>
  <c r="F251" i="8"/>
  <c r="F166" i="8"/>
  <c r="K11" i="8"/>
  <c r="F11" i="8"/>
  <c r="L11" i="8" s="1"/>
  <c r="K269" i="8"/>
  <c r="F269" i="8"/>
  <c r="J245" i="8"/>
  <c r="K245" i="8"/>
  <c r="F81" i="8"/>
  <c r="L81" i="8" s="1"/>
  <c r="K81" i="8"/>
  <c r="F80" i="8"/>
  <c r="L80" i="8" s="1"/>
  <c r="K80" i="8"/>
  <c r="D9" i="10" l="1"/>
  <c r="D10" i="10" s="1"/>
  <c r="D16" i="10"/>
  <c r="D15" i="10"/>
  <c r="D17" i="10" s="1"/>
  <c r="D18" i="10"/>
  <c r="D14" i="10"/>
  <c r="D13" i="10"/>
  <c r="J5" i="8"/>
  <c r="J27" i="8" s="1"/>
  <c r="I7" i="9" s="1"/>
  <c r="J7" i="9" s="1"/>
  <c r="L202" i="8"/>
  <c r="L219" i="8" s="1"/>
  <c r="F219" i="8"/>
  <c r="E14" i="9" s="1"/>
  <c r="L245" i="8"/>
  <c r="L269" i="8"/>
  <c r="L251" i="8"/>
  <c r="F267" i="8"/>
  <c r="E16" i="9" s="1"/>
  <c r="L320" i="8"/>
  <c r="L339" i="8" s="1"/>
  <c r="F339" i="8"/>
  <c r="E19" i="9" s="1"/>
  <c r="F149" i="8"/>
  <c r="K149" i="8"/>
  <c r="F129" i="8"/>
  <c r="L129" i="8" s="1"/>
  <c r="K129" i="8"/>
  <c r="F130" i="8"/>
  <c r="L130" i="8" s="1"/>
  <c r="K130" i="8"/>
  <c r="F128" i="8"/>
  <c r="L128" i="8" s="1"/>
  <c r="K128" i="8"/>
  <c r="J127" i="8"/>
  <c r="J108" i="8"/>
  <c r="K108" i="8"/>
  <c r="J84" i="8"/>
  <c r="K84" i="8"/>
  <c r="F83" i="8"/>
  <c r="L83" i="8" s="1"/>
  <c r="K83" i="8"/>
  <c r="F79" i="8"/>
  <c r="L79" i="8" s="1"/>
  <c r="K79" i="8"/>
  <c r="J61" i="8"/>
  <c r="K61" i="8"/>
  <c r="F9" i="8"/>
  <c r="L9" i="8" s="1"/>
  <c r="K9" i="8"/>
  <c r="F299" i="8"/>
  <c r="L299" i="8" s="1"/>
  <c r="K299" i="8"/>
  <c r="J270" i="8"/>
  <c r="K270" i="8"/>
  <c r="J250" i="8"/>
  <c r="L250" i="8" s="1"/>
  <c r="K250" i="8"/>
  <c r="J249" i="8"/>
  <c r="L249" i="8" s="1"/>
  <c r="K249" i="8"/>
  <c r="J248" i="8"/>
  <c r="L248" i="8" s="1"/>
  <c r="K248" i="8"/>
  <c r="J167" i="8"/>
  <c r="L167" i="8" s="1"/>
  <c r="K167" i="8"/>
  <c r="F109" i="8"/>
  <c r="L109" i="8" s="1"/>
  <c r="K109" i="8"/>
  <c r="F14" i="8"/>
  <c r="L14" i="8" s="1"/>
  <c r="K14" i="8"/>
  <c r="F8" i="8"/>
  <c r="L8" i="8" s="1"/>
  <c r="K8" i="8"/>
  <c r="F14" i="9" l="1"/>
  <c r="L14" i="9" s="1"/>
  <c r="K14" i="9"/>
  <c r="J102" i="8"/>
  <c r="J101" i="8"/>
  <c r="J103" i="8"/>
  <c r="F19" i="9"/>
  <c r="L19" i="9" s="1"/>
  <c r="K19" i="9"/>
  <c r="F16" i="9"/>
  <c r="J156" i="8"/>
  <c r="K156" i="8"/>
  <c r="J157" i="8"/>
  <c r="L157" i="8" s="1"/>
  <c r="K157" i="8"/>
  <c r="L267" i="8"/>
  <c r="L270" i="8"/>
  <c r="J75" i="8"/>
  <c r="I9" i="9" s="1"/>
  <c r="J9" i="9" s="1"/>
  <c r="L61" i="8"/>
  <c r="L84" i="8"/>
  <c r="J99" i="8"/>
  <c r="I10" i="9" s="1"/>
  <c r="J10" i="9" s="1"/>
  <c r="L108" i="8"/>
  <c r="J147" i="8"/>
  <c r="I12" i="9" s="1"/>
  <c r="J12" i="9" s="1"/>
  <c r="L149" i="8"/>
  <c r="J267" i="8"/>
  <c r="I16" i="9" s="1"/>
  <c r="J16" i="9" s="1"/>
  <c r="J115" i="8"/>
  <c r="F126" i="8" l="1"/>
  <c r="L126" i="8" s="1"/>
  <c r="K126" i="8"/>
  <c r="H166" i="8"/>
  <c r="L166" i="8" s="1"/>
  <c r="K166" i="8"/>
  <c r="F127" i="8"/>
  <c r="L127" i="8" s="1"/>
  <c r="K127" i="8"/>
  <c r="K125" i="8"/>
  <c r="F125" i="8"/>
  <c r="L125" i="8" s="1"/>
  <c r="J107" i="8"/>
  <c r="J106" i="8"/>
  <c r="J105" i="8"/>
  <c r="J195" i="8"/>
  <c r="I13" i="9" s="1"/>
  <c r="J13" i="9" s="1"/>
  <c r="L156" i="8"/>
  <c r="L16" i="9"/>
  <c r="K224" i="8"/>
  <c r="F224" i="8"/>
  <c r="L224" i="8" s="1"/>
  <c r="K223" i="8"/>
  <c r="F223" i="8"/>
  <c r="L223" i="8" s="1"/>
  <c r="K16" i="9"/>
  <c r="J104" i="8" l="1"/>
  <c r="J123" i="8"/>
  <c r="I11" i="9" s="1"/>
  <c r="J11" i="9" s="1"/>
  <c r="K78" i="8"/>
  <c r="F78" i="8"/>
  <c r="J271" i="8"/>
  <c r="K222" i="8"/>
  <c r="F222" i="8"/>
  <c r="L222" i="8" s="1"/>
  <c r="K221" i="8"/>
  <c r="F221" i="8"/>
  <c r="F5" i="8"/>
  <c r="K5" i="8"/>
  <c r="F99" i="8" l="1"/>
  <c r="E10" i="9" s="1"/>
  <c r="L78" i="8"/>
  <c r="L99" i="8" s="1"/>
  <c r="L5" i="8"/>
  <c r="L27" i="8" s="1"/>
  <c r="F27" i="8"/>
  <c r="E7" i="9" s="1"/>
  <c r="F243" i="8"/>
  <c r="E15" i="9" s="1"/>
  <c r="L221" i="8"/>
  <c r="L243" i="8" s="1"/>
  <c r="J272" i="8"/>
  <c r="J291" i="8" s="1"/>
  <c r="I17" i="9" s="1"/>
  <c r="J17" i="9" s="1"/>
  <c r="I6" i="9" s="1"/>
  <c r="J6" i="9" s="1"/>
  <c r="I5" i="9" s="1"/>
  <c r="J5" i="9" s="1"/>
  <c r="J27" i="9" s="1"/>
  <c r="D12" i="10" s="1"/>
  <c r="F32" i="8" l="1"/>
  <c r="K32" i="8"/>
  <c r="K10" i="9"/>
  <c r="F10" i="9"/>
  <c r="L10" i="9" s="1"/>
  <c r="K63" i="8"/>
  <c r="F63" i="8"/>
  <c r="L63" i="8" s="1"/>
  <c r="F133" i="8"/>
  <c r="K133" i="8"/>
  <c r="K59" i="8"/>
  <c r="F59" i="8"/>
  <c r="F60" i="8"/>
  <c r="L60" i="8" s="1"/>
  <c r="K60" i="8"/>
  <c r="F15" i="9"/>
  <c r="L15" i="9" s="1"/>
  <c r="K15" i="9"/>
  <c r="F7" i="9"/>
  <c r="K7" i="9"/>
  <c r="F51" i="8" l="1"/>
  <c r="E8" i="9" s="1"/>
  <c r="L32" i="8"/>
  <c r="L51" i="8" s="1"/>
  <c r="L133" i="8"/>
  <c r="L147" i="8" s="1"/>
  <c r="F147" i="8"/>
  <c r="E12" i="9" s="1"/>
  <c r="L59" i="8"/>
  <c r="L75" i="8" s="1"/>
  <c r="F75" i="8"/>
  <c r="E9" i="9" s="1"/>
  <c r="F315" i="8"/>
  <c r="E18" i="9" s="1"/>
  <c r="L315" i="8"/>
  <c r="L7" i="9"/>
  <c r="K12" i="9" l="1"/>
  <c r="F12" i="9"/>
  <c r="L12" i="9" s="1"/>
  <c r="F18" i="9"/>
  <c r="L18" i="9" s="1"/>
  <c r="K18" i="9"/>
  <c r="F9" i="9"/>
  <c r="L9" i="9" s="1"/>
  <c r="K9" i="9"/>
  <c r="K8" i="9"/>
  <c r="F8" i="9"/>
  <c r="L8" i="9" s="1"/>
  <c r="F114" i="8"/>
  <c r="L114" i="8" s="1"/>
  <c r="K114" i="8"/>
  <c r="F115" i="8"/>
  <c r="L115" i="8" s="1"/>
  <c r="K115" i="8"/>
  <c r="F272" i="8"/>
  <c r="L272" i="8" s="1"/>
  <c r="K272" i="8"/>
  <c r="F271" i="8"/>
  <c r="K271" i="8"/>
  <c r="F110" i="8"/>
  <c r="L110" i="8" s="1"/>
  <c r="K110" i="8"/>
  <c r="F111" i="8"/>
  <c r="L111" i="8" s="1"/>
  <c r="K111" i="8"/>
  <c r="F162" i="8"/>
  <c r="L162" i="8" s="1"/>
  <c r="K162" i="8"/>
  <c r="F102" i="8"/>
  <c r="L102" i="8" s="1"/>
  <c r="K102" i="8"/>
  <c r="F160" i="8"/>
  <c r="L160" i="8" s="1"/>
  <c r="K160" i="8"/>
  <c r="F161" i="8"/>
  <c r="L161" i="8" s="1"/>
  <c r="K161" i="8"/>
  <c r="F118" i="8"/>
  <c r="L118" i="8" s="1"/>
  <c r="K118" i="8"/>
  <c r="F103" i="8"/>
  <c r="L103" i="8" s="1"/>
  <c r="K103" i="8"/>
  <c r="F101" i="8"/>
  <c r="K101" i="8"/>
  <c r="F113" i="8"/>
  <c r="L113" i="8" s="1"/>
  <c r="K113" i="8"/>
  <c r="F112" i="8"/>
  <c r="L112" i="8" s="1"/>
  <c r="K112" i="8"/>
  <c r="F159" i="8"/>
  <c r="K159" i="8"/>
  <c r="L159" i="8" l="1"/>
  <c r="L195" i="8" s="1"/>
  <c r="F195" i="8"/>
  <c r="E13" i="9" s="1"/>
  <c r="L101" i="8"/>
  <c r="L271" i="8"/>
  <c r="L291" i="8" s="1"/>
  <c r="F291" i="8"/>
  <c r="E17" i="9" s="1"/>
  <c r="F17" i="9" l="1"/>
  <c r="L17" i="9" s="1"/>
  <c r="K17" i="9"/>
  <c r="F13" i="9"/>
  <c r="L13" i="9" s="1"/>
  <c r="K13" i="9"/>
  <c r="F116" i="8" l="1"/>
  <c r="L116" i="8" s="1"/>
  <c r="K116" i="8"/>
  <c r="F107" i="8"/>
  <c r="L107" i="8" s="1"/>
  <c r="K107" i="8"/>
  <c r="F106" i="8"/>
  <c r="L106" i="8" s="1"/>
  <c r="K106" i="8"/>
  <c r="F104" i="8"/>
  <c r="K104" i="8"/>
  <c r="F105" i="8"/>
  <c r="L105" i="8" s="1"/>
  <c r="K105" i="8"/>
  <c r="L104" i="8" l="1"/>
  <c r="L123" i="8" s="1"/>
  <c r="F123" i="8"/>
  <c r="E11" i="9" s="1"/>
  <c r="K11" i="9" l="1"/>
  <c r="F11" i="9"/>
  <c r="L11" i="9" l="1"/>
  <c r="E6" i="9"/>
  <c r="K6" i="9" l="1"/>
  <c r="F6" i="9"/>
  <c r="L6" i="9" l="1"/>
  <c r="E5" i="9"/>
  <c r="F5" i="9" l="1"/>
  <c r="K5" i="9"/>
  <c r="F27" i="9" l="1"/>
  <c r="D4" i="10" s="1"/>
  <c r="D7" i="10" s="1"/>
  <c r="L5" i="9"/>
  <c r="L27" i="9" s="1"/>
  <c r="D25" i="10" l="1"/>
  <c r="D23" i="10"/>
  <c r="D22" i="10"/>
  <c r="D21" i="10"/>
  <c r="D20" i="10"/>
  <c r="D27" i="10" l="1"/>
  <c r="D28" i="10" l="1"/>
  <c r="D34" i="10" l="1"/>
  <c r="D36" i="10" s="1"/>
  <c r="E2" i="10" l="1"/>
  <c r="F2" i="10"/>
</calcChain>
</file>

<file path=xl/sharedStrings.xml><?xml version="1.0" encoding="utf-8"?>
<sst xmlns="http://schemas.openxmlformats.org/spreadsheetml/2006/main" count="5444" uniqueCount="1500">
  <si>
    <t>공 종 별 집 계 표</t>
  </si>
  <si>
    <t>[ 국립생태원동물배후시설건립공사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</si>
  <si>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</si>
  <si>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</si>
  <si>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</si>
  <si>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</si>
  <si>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</si>
  <si>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</si>
  <si>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</si>
  <si>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</si>
  <si>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</si>
  <si>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</si>
  <si>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</si>
  <si>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</si>
  <si>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</si>
  <si>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</si>
  <si>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</si>
  <si>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</si>
  <si>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</si>
  <si>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</si>
  <si>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</si>
  <si>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</si>
  <si>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</si>
  <si>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</si>
  <si>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</si>
  <si>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</si>
  <si>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</si>
  <si>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</si>
  <si>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</si>
  <si>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</si>
  <si>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</si>
  <si>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</si>
  <si>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</si>
  <si>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</si>
  <si>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</si>
  <si>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</si>
  <si>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</si>
  <si>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</si>
  <si>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</si>
  <si>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</si>
  <si>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</si>
  <si>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</si>
  <si>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</si>
  <si>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</si>
  <si>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</si>
  <si>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</si>
  <si>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</si>
  <si>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</si>
  <si>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</si>
  <si>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</si>
  <si>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</si>
  <si>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국립생태원동물배후시설건립공사</t>
  </si>
  <si>
    <t/>
  </si>
  <si>
    <t>01</t>
  </si>
  <si>
    <t>◈ 건축공사 ◈</t>
  </si>
  <si>
    <t>0101</t>
  </si>
  <si>
    <t>1.가  설  공  사</t>
  </si>
  <si>
    <t>010101</t>
  </si>
  <si>
    <t>컨테이너형 가설건축물 - 사무실</t>
  </si>
  <si>
    <t>2.4*6.0*2.6m, 3개월</t>
  </si>
  <si>
    <t>개소</t>
  </si>
  <si>
    <t>호표 1</t>
  </si>
  <si>
    <t>5F0CF57ACF05DBD765881512AA2D</t>
  </si>
  <si>
    <t>T</t>
  </si>
  <si>
    <t>F</t>
  </si>
  <si>
    <t>0101015F0CF57ACF05DBD765881512AA2D</t>
  </si>
  <si>
    <t>수평규준틀</t>
  </si>
  <si>
    <t>평</t>
  </si>
  <si>
    <t>호표 2</t>
  </si>
  <si>
    <t>5F0CF57ACD052E436B9743159E2F</t>
  </si>
  <si>
    <t>0101015F0CF57ACD052E436B9743159E2F</t>
  </si>
  <si>
    <t>귀</t>
  </si>
  <si>
    <t>호표 3</t>
  </si>
  <si>
    <t>5F0CF57ACD052E436B9743159D08</t>
  </si>
  <si>
    <t>0101015F0CF57ACD052E436B9743159D08</t>
  </si>
  <si>
    <t>강관동바리 설치 및 해체</t>
  </si>
  <si>
    <t>3개월, 5.0m이하, 2단보강</t>
  </si>
  <si>
    <t>M2</t>
  </si>
  <si>
    <t>호표 4</t>
  </si>
  <si>
    <t>5F0CF57ACD052E436BA1A918BC9A</t>
  </si>
  <si>
    <t>0101015F0CF57ACD052E436BA1A918BC9A</t>
  </si>
  <si>
    <t>강관비계(쌍줄) 설치 및 해체</t>
  </si>
  <si>
    <t>10m초과~20m이하</t>
  </si>
  <si>
    <t>호표 5</t>
  </si>
  <si>
    <t>5F0CF57ACD052E436BB218184511</t>
  </si>
  <si>
    <t>0101015F0CF57ACD052E436BB218184511</t>
  </si>
  <si>
    <t>강관비계다리-계단식</t>
  </si>
  <si>
    <t>3개월</t>
  </si>
  <si>
    <t>호표 6</t>
  </si>
  <si>
    <t>5F0CF57ACD052E436BB23B164257</t>
  </si>
  <si>
    <t>0101015F0CF57ACD052E436BB23B164257</t>
  </si>
  <si>
    <t>강관 조립말비계(이동식)</t>
  </si>
  <si>
    <t>높이 2m, 3개월</t>
  </si>
  <si>
    <t>대</t>
  </si>
  <si>
    <t>호표 7</t>
  </si>
  <si>
    <t>5F0CF57ACD052E436BB229116790</t>
  </si>
  <si>
    <t>0101015F0CF57ACD052E436BB229116790</t>
  </si>
  <si>
    <t>CONC보양</t>
  </si>
  <si>
    <t>살수</t>
  </si>
  <si>
    <t>호표 8</t>
  </si>
  <si>
    <t>5F0CF57ACD052E436BDEFD1D95F5</t>
  </si>
  <si>
    <t>0101015F0CF57ACD052E436BDEFD1D95F5</t>
  </si>
  <si>
    <t>건축물현장정리</t>
  </si>
  <si>
    <t>철골조</t>
  </si>
  <si>
    <t>호표 9</t>
  </si>
  <si>
    <t>5F0CF57ACD052E436BDEE3166B33</t>
  </si>
  <si>
    <t>0101015F0CF57ACD052E436BDEE3166B33</t>
  </si>
  <si>
    <t>먹매김</t>
  </si>
  <si>
    <t>일반</t>
  </si>
  <si>
    <t>호표 10</t>
  </si>
  <si>
    <t>5F0CF57ACD052E436BEF6C1C97BB</t>
  </si>
  <si>
    <t>0101015F0CF57ACD052E436BEF6C1C97BB</t>
  </si>
  <si>
    <t>[ 합           계 ]</t>
  </si>
  <si>
    <t>TOTAL</t>
  </si>
  <si>
    <t>2.토 및 지정공사</t>
  </si>
  <si>
    <t>010102</t>
  </si>
  <si>
    <t>터파기</t>
  </si>
  <si>
    <t>토사(보통),백호0.7M3</t>
  </si>
  <si>
    <t>M3</t>
  </si>
  <si>
    <t>산근 1</t>
  </si>
  <si>
    <t>5F0CF57AC705857F6ADEDA1F2B5B</t>
  </si>
  <si>
    <t>0101025F0CF57AC705857F6ADEDA1F2B5B</t>
  </si>
  <si>
    <t>되메우기/토사, 두께 10cm</t>
  </si>
  <si>
    <t>보통,유압식백호 0.7m3+콤팩터1.5톤</t>
  </si>
  <si>
    <t>산근 2</t>
  </si>
  <si>
    <t>5F0CF57AC70586016FC6961F6878</t>
  </si>
  <si>
    <t>0101025F0CF57AC70586016FC6961F6878</t>
  </si>
  <si>
    <t>토사처리 단지외30KM(보통)</t>
  </si>
  <si>
    <t>담프 15톤 + 백호 0.7</t>
  </si>
  <si>
    <t>산근 3</t>
  </si>
  <si>
    <t>5F0CF57AC70586016FD75D193688</t>
  </si>
  <si>
    <t>0101025F0CF57AC70586016FD75D193688</t>
  </si>
  <si>
    <t>지반다지기</t>
  </si>
  <si>
    <t>콤펙트1.5톤</t>
  </si>
  <si>
    <t>호표 11</t>
  </si>
  <si>
    <t>5F0CF57ACD052E406E13A215B8A0</t>
  </si>
  <si>
    <t>0101025F0CF57ACD052E406E13A215B8A0</t>
  </si>
  <si>
    <t>3.철근콘크리트공사</t>
  </si>
  <si>
    <t>010103</t>
  </si>
  <si>
    <t>레미콘(관급)</t>
  </si>
  <si>
    <t>25-24-15</t>
  </si>
  <si>
    <t>5F0CF572F905836A6E7AB113EF39</t>
  </si>
  <si>
    <t>0101035F0CF572F905836A6E7AB113EF39</t>
  </si>
  <si>
    <t>25-18-08</t>
  </si>
  <si>
    <t>5F0CF572F905836A6E7AB113E6C3</t>
  </si>
  <si>
    <t>0101035F0CF572F905836A6E7AB113E6C3</t>
  </si>
  <si>
    <t>이형철근(관급)</t>
  </si>
  <si>
    <t>HD-10, SD350/400</t>
  </si>
  <si>
    <t>TON</t>
  </si>
  <si>
    <t>별도</t>
  </si>
  <si>
    <t>5F0CF57BD505270A68D0F7187CD5</t>
  </si>
  <si>
    <t>0101035F0CF57BD505270A68D0F7187CD5</t>
  </si>
  <si>
    <t>HD-13, SD350/400</t>
  </si>
  <si>
    <t>5F0CF57BD505270A68D0F7187FA9</t>
  </si>
  <si>
    <t>0101035F0CF57BD505270A68D0F7187FA9</t>
  </si>
  <si>
    <t>HD-16, SD350/400</t>
  </si>
  <si>
    <t>5F0CF57BD505270A68D0F7187E80</t>
  </si>
  <si>
    <t>0101035F0CF57BD505270A68D0F7187E80</t>
  </si>
  <si>
    <t>HD-22, SD350/400</t>
  </si>
  <si>
    <t>5F0CF57BD505270A68D0F7187878</t>
  </si>
  <si>
    <t>0101035F0CF57BD505270A68D0F7187878</t>
  </si>
  <si>
    <t>무근콘크리트타설/펌프카(21m)</t>
  </si>
  <si>
    <t>슬럼프8∼12, 50m3미만[65~75]</t>
  </si>
  <si>
    <t>호표 12</t>
  </si>
  <si>
    <t>5F0CF57ACD052E41688A4317AB9E</t>
  </si>
  <si>
    <t>0101035F0CF57ACD052E41688A4317AB9E</t>
  </si>
  <si>
    <t>철근콘크리트타설/펌프카(21m)</t>
  </si>
  <si>
    <t>슬럼프15,300m3 이상[65~75]</t>
  </si>
  <si>
    <t>호표 13</t>
  </si>
  <si>
    <t>5F0CF57ACD052E41688A6E10424A</t>
  </si>
  <si>
    <t>0101035F0CF57ACD052E41688A6E10424A</t>
  </si>
  <si>
    <t>철근 현장 가공 및 조립</t>
  </si>
  <si>
    <t>보통(미할증)</t>
  </si>
  <si>
    <t>호표 14</t>
  </si>
  <si>
    <t>5F0CF57ACD052E4168D2671066BE</t>
  </si>
  <si>
    <t>0101035F0CF57ACD052E4168D2671066BE</t>
  </si>
  <si>
    <t>합판 거푸집 설치 및 해체</t>
  </si>
  <si>
    <t>4회 사용시, 0~7m까지</t>
  </si>
  <si>
    <t>호표 15</t>
  </si>
  <si>
    <t>5F0CF57ACD052E4168C1E7158AD6</t>
  </si>
  <si>
    <t>0101035F0CF57ACD052E4168C1E7158AD6</t>
  </si>
  <si>
    <t>유로폼 설치 및 해체</t>
  </si>
  <si>
    <t>벽, 0~7m까지</t>
  </si>
  <si>
    <t>호표 16</t>
  </si>
  <si>
    <t>5F0CF57ACD052E4168C1A91E99B1</t>
  </si>
  <si>
    <t>0101035F0CF57ACD052E4168C1A91E99B1</t>
  </si>
  <si>
    <t>강설</t>
  </si>
  <si>
    <t>고철, 작업설부산물</t>
  </si>
  <si>
    <t>수집상차도</t>
  </si>
  <si>
    <t>5FCFC5C7FA0519026371C417BDA3</t>
  </si>
  <si>
    <t>0101035FCFC5C7FA0519026371C417BDA3</t>
  </si>
  <si>
    <t>4.방  수  공  사</t>
  </si>
  <si>
    <t>010104</t>
  </si>
  <si>
    <t>에폭시페인트</t>
  </si>
  <si>
    <t>3mm</t>
  </si>
  <si>
    <t>5F0CF5777A0536BA6026E51DE8A7</t>
  </si>
  <si>
    <t>0101045F0CF5777A0536BA6026E51DE8A7</t>
  </si>
  <si>
    <t>바탕만들기+에폭시 코팅</t>
  </si>
  <si>
    <t>바닥, 롤러칠</t>
  </si>
  <si>
    <t>호표 17</t>
  </si>
  <si>
    <t>5F0CF57ACD0529C7686B0810024E</t>
  </si>
  <si>
    <t>0101045F0CF57ACD0529C7686B0810024E</t>
  </si>
  <si>
    <t>시멘트 액체방수</t>
  </si>
  <si>
    <t>바닥, 1종</t>
  </si>
  <si>
    <t>호표 18</t>
  </si>
  <si>
    <t>5F0CF57ACD052F696B873F137B9F</t>
  </si>
  <si>
    <t>0101045F0CF57ACD052F696B873F137B9F</t>
  </si>
  <si>
    <t>벽, 2종</t>
  </si>
  <si>
    <t>호표 19</t>
  </si>
  <si>
    <t>5F0CF57ACD052F696B873F16CF9D</t>
  </si>
  <si>
    <t>0101045F0CF57ACD052F696B873F16CF9D</t>
  </si>
  <si>
    <t>우레탄방수 -바탕,프라이머 포함</t>
  </si>
  <si>
    <t>바닥 3mm, 노출</t>
  </si>
  <si>
    <t>호표 20</t>
  </si>
  <si>
    <t>5F0CF57ACD052F696B912215DF47</t>
  </si>
  <si>
    <t>0101045F0CF57ACD052F696B912215DF47</t>
  </si>
  <si>
    <t>수직 3mm, 노출</t>
  </si>
  <si>
    <t>호표 21</t>
  </si>
  <si>
    <t>5F0CF57ACD052F696B9122120F84</t>
  </si>
  <si>
    <t>0101045F0CF57ACD052F696B9122120F84</t>
  </si>
  <si>
    <t>치장줄눈(콘크리트면)</t>
  </si>
  <si>
    <t>M</t>
  </si>
  <si>
    <t>호표 22</t>
  </si>
  <si>
    <t>5F0CF57ACD052F696BCECE1CCC43</t>
  </si>
  <si>
    <t>0101045F0CF57ACD052F696BCECE1CCC43</t>
  </si>
  <si>
    <t>수밀코킹(실리콘)</t>
  </si>
  <si>
    <t>10㎜*10㎜</t>
  </si>
  <si>
    <t>호표 23</t>
  </si>
  <si>
    <t>5F0CF57ACD052F696B38F01277A4</t>
  </si>
  <si>
    <t>0101045F0CF57ACD052F696B38F01277A4</t>
  </si>
  <si>
    <t>5.금  속  공  사</t>
  </si>
  <si>
    <t>010105</t>
  </si>
  <si>
    <t>안전덮개(벽부형)</t>
  </si>
  <si>
    <t>W:140*H:150/SUS후렘+펀칭메탈</t>
  </si>
  <si>
    <t>EA</t>
  </si>
  <si>
    <t>호표 24</t>
  </si>
  <si>
    <t>5F0CF57ACD052F6D6171DC1C0173</t>
  </si>
  <si>
    <t>0101055F0CF57ACD052F6D6171DC1C0173</t>
  </si>
  <si>
    <t>SUS코너보강제설치</t>
  </si>
  <si>
    <t>ㄱ형태-30*30 수처리실계단턱</t>
  </si>
  <si>
    <t>호표 25</t>
  </si>
  <si>
    <t>5F0CF57ACD052F6D6171DC1C0054</t>
  </si>
  <si>
    <t>0101055F0CF57ACD052F6D6171DC1C0054</t>
  </si>
  <si>
    <t>슬라이딩덮개설치</t>
  </si>
  <si>
    <t>1650*1000 T:4 SUS펀칭메탈</t>
  </si>
  <si>
    <t>호표 26</t>
  </si>
  <si>
    <t>5F0CF57ACD052F6D6171DC1C0055</t>
  </si>
  <si>
    <t>0101055F0CF57ACD052F6D6171DC1C0055</t>
  </si>
  <si>
    <t>3층외벽철망칸막이설치</t>
  </si>
  <si>
    <t>L:37.9M*H:3.03M,각관+SUS철망</t>
  </si>
  <si>
    <t>호표 27</t>
  </si>
  <si>
    <t>5F0CF57ACD052F6D6171DC1C017A</t>
  </si>
  <si>
    <t>0101055F0CF57ACD052F6D6171DC1C017A</t>
  </si>
  <si>
    <t>L:29M*W:3.6M,각관+SUS철망</t>
  </si>
  <si>
    <t>호표 28</t>
  </si>
  <si>
    <t>5F0CF57ACD052F6D6171DC1C017B</t>
  </si>
  <si>
    <t>0101055F0CF57ACD052F6D6171DC1C017B</t>
  </si>
  <si>
    <t>밀폐형휀스철창설치</t>
  </si>
  <si>
    <t>W:1200*H:1800/SUS후레임+메쉬</t>
  </si>
  <si>
    <t>호표 29</t>
  </si>
  <si>
    <t>5F0CF57ACD052F6D6171DC1C0178</t>
  </si>
  <si>
    <t>0101055F0CF57ACD052F6D6171DC1C0178</t>
  </si>
  <si>
    <t>W:2000*H:1800/SUS후레임+메쉬</t>
  </si>
  <si>
    <t>호표 30</t>
  </si>
  <si>
    <t>5F0CF57ACD052F6D6171DC1C0179</t>
  </si>
  <si>
    <t>0101055F0CF57ACD052F6D6171DC1C0179</t>
  </si>
  <si>
    <t>경량철골천정틀</t>
  </si>
  <si>
    <t>M-BAR H:1m 이상. 인써트 유</t>
  </si>
  <si>
    <t>호표 31</t>
  </si>
  <si>
    <t>5F0CF57ACD052F6B66B6F91FFCA6</t>
  </si>
  <si>
    <t>0101055F0CF57ACD052F6B66B6F91FFCA6</t>
  </si>
  <si>
    <t>AL몰딩설(W형)</t>
  </si>
  <si>
    <t>15*15*15*15*1.0mm</t>
  </si>
  <si>
    <t>호표 32</t>
  </si>
  <si>
    <t>5F0CF57ACD052F6B66B6CC1A71D9</t>
  </si>
  <si>
    <t>0101055F0CF57ACD052F6B66B6CC1A71D9</t>
  </si>
  <si>
    <t>오픈트랜치</t>
  </si>
  <si>
    <t>한면, L-25*25*3t 아연도금</t>
  </si>
  <si>
    <t>호표 33</t>
  </si>
  <si>
    <t>5F0CF57ACD052F6B66C75E1AC8BF</t>
  </si>
  <si>
    <t>0101055F0CF57ACD052F6B66C75E1AC8BF</t>
  </si>
  <si>
    <t>매입형트렌치</t>
  </si>
  <si>
    <t>W150*3t,SST</t>
  </si>
  <si>
    <t>호표 34</t>
  </si>
  <si>
    <t>5F0CF57ACD052F6B66C76F1015FA</t>
  </si>
  <si>
    <t>0101055F0CF57ACD052F6B66C76F1015FA</t>
  </si>
  <si>
    <t>스텐핸드레일(계단실)</t>
  </si>
  <si>
    <t>Ø38.1+27.2*1.5t,H:1100</t>
  </si>
  <si>
    <t>호표 35</t>
  </si>
  <si>
    <t>5F0CF57ACD052F6B66FC9E183CBC</t>
  </si>
  <si>
    <t>0101055F0CF57ACD052F6B66FC9E183CBC</t>
  </si>
  <si>
    <t>스텐핸드레일(계단실,안전난간대)</t>
  </si>
  <si>
    <t>Ø38.1+27.2*1.5t,H:1200</t>
  </si>
  <si>
    <t>호표 36</t>
  </si>
  <si>
    <t>5F0CF57ACD052F6B66FC9E183CBD</t>
  </si>
  <si>
    <t>0101055F0CF57ACD052F6B66FC9E183CBD</t>
  </si>
  <si>
    <t>스텐핸드레일(수처리실)</t>
  </si>
  <si>
    <t>Ø38.1+27.2*1.5t,H:900</t>
  </si>
  <si>
    <t>호표 37</t>
  </si>
  <si>
    <t>5F0CF57ACD052F6B66FC9E183CBB</t>
  </si>
  <si>
    <t>0101055F0CF57ACD052F6B66FC9E183CBB</t>
  </si>
  <si>
    <t>스텐사다리/파충류및포유류</t>
  </si>
  <si>
    <t>W:200*H:3000,Ø38.1+25.4*2t</t>
  </si>
  <si>
    <t>호표 38</t>
  </si>
  <si>
    <t>5F0CF57ACD052F6B66FCB915F8CE</t>
  </si>
  <si>
    <t>0101055F0CF57ACD052F6B66FCB915F8CE</t>
  </si>
  <si>
    <t>스텐사다리/옥상점검용</t>
  </si>
  <si>
    <t>W:500*H:4450,Ø38.1+22.3*2t</t>
  </si>
  <si>
    <t>호표 39</t>
  </si>
  <si>
    <t>5F0CF57ACD052F6B66FCB915F8CD</t>
  </si>
  <si>
    <t>0101055F0CF57ACD052F6B66FCB915F8CD</t>
  </si>
  <si>
    <t>슬리브매입</t>
  </si>
  <si>
    <t>Ø75 PVC L:300</t>
  </si>
  <si>
    <t>호표 40</t>
  </si>
  <si>
    <t>5F0CF57ACD052F6B6616AA146384</t>
  </si>
  <si>
    <t>0101055F0CF57ACD052F6B6616AA146384</t>
  </si>
  <si>
    <t>재료분리대(바닥)</t>
  </si>
  <si>
    <t>W30*H20*2.0t SST</t>
  </si>
  <si>
    <t>호표 41</t>
  </si>
  <si>
    <t>5F0CF57ACD052F6B6616991D764E</t>
  </si>
  <si>
    <t>0101055F0CF57ACD052F6B6616991D764E</t>
  </si>
  <si>
    <t>6.미  장  공  사</t>
  </si>
  <si>
    <t>010106</t>
  </si>
  <si>
    <t>모르타르 바름</t>
  </si>
  <si>
    <t>바닥, 27mm</t>
  </si>
  <si>
    <t>호표 42</t>
  </si>
  <si>
    <t>5F0CF57ACD052F6A640EBF1147E2</t>
  </si>
  <si>
    <t>0101065F0CF57ACD052F6A640EBF1147E2</t>
  </si>
  <si>
    <t>바닥, 40mm</t>
  </si>
  <si>
    <t>호표 43</t>
  </si>
  <si>
    <t>5F0CF57ACD052F6A640EBF10B8DA</t>
  </si>
  <si>
    <t>0101065F0CF57ACD052F6A640EBF10B8DA</t>
  </si>
  <si>
    <t>내벽, 18mm, 3.6m 이하</t>
  </si>
  <si>
    <t>호표 44</t>
  </si>
  <si>
    <t>5F0CF57ACD052F6A640E831EE9FA</t>
  </si>
  <si>
    <t>0101065F0CF57ACD052F6A640E831EE9FA</t>
  </si>
  <si>
    <t>외벽, 15mm</t>
  </si>
  <si>
    <t>호표 45</t>
  </si>
  <si>
    <t>5F0CF57ACD052F6A64AED11B0922</t>
  </si>
  <si>
    <t>0101065F0CF57ACD052F6A64AED11B0922</t>
  </si>
  <si>
    <t>외벽, 18mm</t>
  </si>
  <si>
    <t>호표 46</t>
  </si>
  <si>
    <t>5F0CF57ACD052F6A64AED11B04A1</t>
  </si>
  <si>
    <t>0101065F0CF57ACD052F6A64AED11B04A1</t>
  </si>
  <si>
    <t>천정 15mm</t>
  </si>
  <si>
    <t>호표 47</t>
  </si>
  <si>
    <t>5F0CF57ACD052F6A64AED118BC13</t>
  </si>
  <si>
    <t>0101065F0CF57ACD052F6A64AED118BC13</t>
  </si>
  <si>
    <t>콘크리트면 정리</t>
  </si>
  <si>
    <t>요철면</t>
  </si>
  <si>
    <t>호표 48</t>
  </si>
  <si>
    <t>5F0CF57ACD052F6A641F2E15C473</t>
  </si>
  <si>
    <t>0101065F0CF57ACD052F6A641F2E15C473</t>
  </si>
  <si>
    <t>하드너(강화제)</t>
  </si>
  <si>
    <t>호표 49</t>
  </si>
  <si>
    <t>5F0CF57ACD052F6A6467271214CD</t>
  </si>
  <si>
    <t>0101065F0CF57ACD052F6A6467271214CD</t>
  </si>
  <si>
    <t>기계미장</t>
  </si>
  <si>
    <t>콘크리트면</t>
  </si>
  <si>
    <t>호표 50</t>
  </si>
  <si>
    <t>5F0CF57ACD052F6A6471BA1B5500</t>
  </si>
  <si>
    <t>0101065F0CF57ACD052F6A6471BA1B5500</t>
  </si>
  <si>
    <t>창틀주위모르타르충진</t>
  </si>
  <si>
    <t>호표 51</t>
  </si>
  <si>
    <t>5F0CF57ACD052F6A6456B0103A89</t>
  </si>
  <si>
    <t>0101065F0CF57ACD052F6A6456B0103A89</t>
  </si>
  <si>
    <t>7.창  호  공  사</t>
  </si>
  <si>
    <t>010107</t>
  </si>
  <si>
    <t>FSD01[동물배후시설]</t>
  </si>
  <si>
    <t>1.800 x 2.100 = 3.780</t>
  </si>
  <si>
    <t>호표 52</t>
  </si>
  <si>
    <t>5F0CF57ACD052F6D61774516C115</t>
  </si>
  <si>
    <t>0101075F0CF57ACD052F6D61774516C115</t>
  </si>
  <si>
    <t>PW01[동물배후시설]</t>
  </si>
  <si>
    <t>1.000 x 1.600 = 1.600</t>
  </si>
  <si>
    <t>호표 53</t>
  </si>
  <si>
    <t>5F0CF57ACD052F6D61774516C116</t>
  </si>
  <si>
    <t>0101075F0CF57ACD052F6D61774516C116</t>
  </si>
  <si>
    <t>PW02[동물배후시설]</t>
  </si>
  <si>
    <t>1.800 x 1.600 = 2.880</t>
  </si>
  <si>
    <t>호표 54</t>
  </si>
  <si>
    <t>5F0CF57ACD052F6D61774516C117</t>
  </si>
  <si>
    <t>0101075F0CF57ACD052F6D61774516C117</t>
  </si>
  <si>
    <t>PW03[동물배후시설]</t>
  </si>
  <si>
    <t>1.500 x 1.600 = 2.400</t>
  </si>
  <si>
    <t>호표 55</t>
  </si>
  <si>
    <t>5F0CF57ACD052F6D61774516C110</t>
  </si>
  <si>
    <t>0101075F0CF57ACD052F6D61774516C110</t>
  </si>
  <si>
    <t>PW04[동물배후시설]</t>
  </si>
  <si>
    <t>0.600 x 0.600 = 0.360</t>
  </si>
  <si>
    <t>호표 56</t>
  </si>
  <si>
    <t>5F0CF57ACD052F6D61774516C111</t>
  </si>
  <si>
    <t>0101075F0CF57ACD052F6D61774516C111</t>
  </si>
  <si>
    <t>PW05[동물배후시설]</t>
  </si>
  <si>
    <t>2.200 x 7.000 = 15.400</t>
  </si>
  <si>
    <t>호표 57</t>
  </si>
  <si>
    <t>5F0CF57ACD052F6D61774516C112</t>
  </si>
  <si>
    <t>0101075F0CF57ACD052F6D61774516C112</t>
  </si>
  <si>
    <t>PW06[동물배후시설]</t>
  </si>
  <si>
    <t>2.680 x 7.000 = 18.760</t>
  </si>
  <si>
    <t>호표 58</t>
  </si>
  <si>
    <t>5F0CF57ACD052F6D61774516C113</t>
  </si>
  <si>
    <t>0101075F0CF57ACD052F6D61774516C113</t>
  </si>
  <si>
    <t>SD01[동물배후시설]</t>
  </si>
  <si>
    <t>0.900 x 2.100 = 1.890</t>
  </si>
  <si>
    <t>호표 59</t>
  </si>
  <si>
    <t>5F0CF57ACD052F6D61774516C11C</t>
  </si>
  <si>
    <t>0101075F0CF57ACD052F6D61774516C11C</t>
  </si>
  <si>
    <t>SD02[동물배후시설]</t>
  </si>
  <si>
    <t>호표 60</t>
  </si>
  <si>
    <t>5F0CF57ACD052F6D61774516C11D</t>
  </si>
  <si>
    <t>0101075F0CF57ACD052F6D61774516C11D</t>
  </si>
  <si>
    <t>SSD01[동물배후시설]</t>
  </si>
  <si>
    <t>1.800 x 2.200 = 3.960</t>
  </si>
  <si>
    <t>호표 61</t>
  </si>
  <si>
    <t>5F0CF57ACD052F6D61774516C00D</t>
  </si>
  <si>
    <t>0101075F0CF57ACD052F6D61774516C00D</t>
  </si>
  <si>
    <t>SSD02[동물배후시설]</t>
  </si>
  <si>
    <t>1.000 x 2.100 = 2.100</t>
  </si>
  <si>
    <t>호표 62</t>
  </si>
  <si>
    <t>5F0CF57ACD052F6D61774516C00C</t>
  </si>
  <si>
    <t>0101075F0CF57ACD052F6D61774516C00C</t>
  </si>
  <si>
    <t>SSD03[동물배후시설]</t>
  </si>
  <si>
    <t>1.500 x 2.100 = 3.150</t>
  </si>
  <si>
    <t>호표 63</t>
  </si>
  <si>
    <t>5F0CF57ACD052F6D61774516C00F</t>
  </si>
  <si>
    <t>0101075F0CF57ACD052F6D61774516C00F</t>
  </si>
  <si>
    <t>SSD04[동물배후시설]</t>
  </si>
  <si>
    <t>호표 64</t>
  </si>
  <si>
    <t>5F0CF57ACD052F6D61774516C00E</t>
  </si>
  <si>
    <t>0101075F0CF57ACD052F6D61774516C00E</t>
  </si>
  <si>
    <t>SSD05[동물배후시설]</t>
  </si>
  <si>
    <t>호표 65</t>
  </si>
  <si>
    <t>5F0CF57ACD052F6D61774516C009</t>
  </si>
  <si>
    <t>0101075F0CF57ACD052F6D61774516C009</t>
  </si>
  <si>
    <t>WSD01[동물배후시설]</t>
  </si>
  <si>
    <t>4.364 x 2.770 = 12.088</t>
  </si>
  <si>
    <t>호표 66</t>
  </si>
  <si>
    <t>5F0CF57ACD052F6D61774516C008</t>
  </si>
  <si>
    <t>0101075F0CF57ACD052F6D61774516C008</t>
  </si>
  <si>
    <t>WSD02[동물배후시설]</t>
  </si>
  <si>
    <t>1.740 x 2.770 = 4.819</t>
  </si>
  <si>
    <t>호표 67</t>
  </si>
  <si>
    <t>5F0CF57ACD052F6D61774516C00B</t>
  </si>
  <si>
    <t>0101075F0CF57ACD052F6D61774516C00B</t>
  </si>
  <si>
    <t>WSD03[동물배후시설]</t>
  </si>
  <si>
    <t>3.230 x 2.470 = 7.978</t>
  </si>
  <si>
    <t>호표 68</t>
  </si>
  <si>
    <t>5F0CF57ACD052F6D61774516C00A</t>
  </si>
  <si>
    <t>0101075F0CF57ACD052F6D61774516C00A</t>
  </si>
  <si>
    <t>WSD04[동물배후시설]</t>
  </si>
  <si>
    <t>호표 69</t>
  </si>
  <si>
    <t>5F0CF57ACD052F6D61774516C005</t>
  </si>
  <si>
    <t>0101075F0CF57ACD052F6D61774516C005</t>
  </si>
  <si>
    <t>WSD05[동물배후시설]</t>
  </si>
  <si>
    <t>4.264 x 2.470 = 10.532</t>
  </si>
  <si>
    <t>호표 70</t>
  </si>
  <si>
    <t>5F0CF57ACD052F6D61774516C004</t>
  </si>
  <si>
    <t>0101075F0CF57ACD052F6D61774516C004</t>
  </si>
  <si>
    <t>도어클로우저</t>
  </si>
  <si>
    <t>KS4호 고급방화, 60~85kg(K-2840)</t>
  </si>
  <si>
    <t>조</t>
  </si>
  <si>
    <t>5F0CA5F52005BD246AE6CB1EB083</t>
  </si>
  <si>
    <t>0101075F0CA5F52005BD246AE6CB1EB083</t>
  </si>
  <si>
    <t>도어 핸들</t>
  </si>
  <si>
    <t>레바형</t>
  </si>
  <si>
    <t>5F0CF574A60558A26FFD891AD296</t>
  </si>
  <si>
    <t>0101075F0CF574A60558A26FFD891AD296</t>
  </si>
  <si>
    <t>피벗힌지</t>
  </si>
  <si>
    <t>140kg이하(K1400)</t>
  </si>
  <si>
    <t>5F0CF574A605594966D8CB181159</t>
  </si>
  <si>
    <t>0101075F0CF574A605594966D8CB181159</t>
  </si>
  <si>
    <t>스텐방충망설치</t>
  </si>
  <si>
    <t>호표 71</t>
  </si>
  <si>
    <t>5F0CF57ACD052F6B66A45215DE53</t>
  </si>
  <si>
    <t>0101075F0CF57ACD052F6B66A45215DE53</t>
  </si>
  <si>
    <t>도아체크달기</t>
  </si>
  <si>
    <t>재료비 별도</t>
  </si>
  <si>
    <t>호표 72</t>
  </si>
  <si>
    <t>5F0CF57ACD052F6D6171DC1C0201</t>
  </si>
  <si>
    <t>0101075F0CF57ACD052F6D6171DC1C0201</t>
  </si>
  <si>
    <t>도아록설치</t>
  </si>
  <si>
    <t>강재문, 재료비 별도</t>
  </si>
  <si>
    <t>호표 73</t>
  </si>
  <si>
    <t>5F0CF57ACD052F6D6171841A0B43</t>
  </si>
  <si>
    <t>0101075F0CF57ACD052F6D6171841A0B43</t>
  </si>
  <si>
    <t>8.유  리  공  사</t>
  </si>
  <si>
    <t>010108</t>
  </si>
  <si>
    <t>맑은유리</t>
  </si>
  <si>
    <t>5㎜</t>
  </si>
  <si>
    <t>5F0CF571D205F92261F9DF190A7B</t>
  </si>
  <si>
    <t>0101085F0CF571D205F92261F9DF190A7B</t>
  </si>
  <si>
    <t>복층유리(그린)</t>
  </si>
  <si>
    <t>칼라, 16mm</t>
  </si>
  <si>
    <t>5F0CF571D205F81A6063E712D3CF</t>
  </si>
  <si>
    <t>0101085F0CF571D205F81A6063E712D3CF</t>
  </si>
  <si>
    <t>유리끼우기 - 판유리</t>
  </si>
  <si>
    <t>5mm 이하</t>
  </si>
  <si>
    <t>호표 74</t>
  </si>
  <si>
    <t>5F0CF57ACD052F6C60E7D9197050</t>
  </si>
  <si>
    <t>0101085F0CF57ACD052F6C60E7D9197050</t>
  </si>
  <si>
    <t>유리끼우기 - 복층유리, 일반창호</t>
  </si>
  <si>
    <t>16mm(5+6A+5)</t>
  </si>
  <si>
    <t>호표 75</t>
  </si>
  <si>
    <t>5F0CF57ACD052F6C60E7CF13ACE2</t>
  </si>
  <si>
    <t>0101085F0CF57ACD052F6C60E7CF13ACE2</t>
  </si>
  <si>
    <t>유리주위코킹</t>
  </si>
  <si>
    <t>5*5, 실리콘</t>
  </si>
  <si>
    <t>호표 76</t>
  </si>
  <si>
    <t>5F0CF57ACD052F6C60BA931A30DE</t>
  </si>
  <si>
    <t>0101085F0CF57ACD052F6C60BA931A30DE</t>
  </si>
  <si>
    <t>복층유리주위코킹</t>
  </si>
  <si>
    <t>호표 77</t>
  </si>
  <si>
    <t>5F0CF57ACD052F6C60BA931A3393</t>
  </si>
  <si>
    <t>0101085F0CF57ACD052F6C60BA931A3393</t>
  </si>
  <si>
    <t>9.도  장  공  사</t>
  </si>
  <si>
    <t>010109</t>
  </si>
  <si>
    <t>바탕만들기+수성페인트(롤러칠)-유광</t>
  </si>
  <si>
    <t>내부, 2회, Con'c Mortar면, 친환경(진품)</t>
  </si>
  <si>
    <t>호표 78</t>
  </si>
  <si>
    <t>5F0CF57ACD0529C362F397118C38</t>
  </si>
  <si>
    <t>0101095F0CF57ACD0529C362F397118C38</t>
  </si>
  <si>
    <t>내 천장, 2회, Con'c·Mortar면, 친(진품)</t>
  </si>
  <si>
    <t>호표 79</t>
  </si>
  <si>
    <t>5F0CF57ACD0529C362F3A11BCD7C</t>
  </si>
  <si>
    <t>0101095F0CF57ACD0529C362F3A11BCD7C</t>
  </si>
  <si>
    <t>외부, 2회, Con'c Mortar면, 친환경(POP)</t>
  </si>
  <si>
    <t>호표 80</t>
  </si>
  <si>
    <t>5F0CF57ACD0529C362F3A11CD2A0</t>
  </si>
  <si>
    <t>0101095F0CF57ACD0529C362F3A11CD2A0</t>
  </si>
  <si>
    <t>외 천장, 2회, Con'c·Mortar면, 친(POP)</t>
  </si>
  <si>
    <t>호표 81</t>
  </si>
  <si>
    <t>5F0CF57ACD0529C362F3A113F723</t>
  </si>
  <si>
    <t>0101095F0CF57ACD0529C362F3A113F723</t>
  </si>
  <si>
    <t>10.수  장  공  사</t>
  </si>
  <si>
    <t>010110</t>
  </si>
  <si>
    <t>PVC렉스보드붙이기</t>
  </si>
  <si>
    <t>호표 82</t>
  </si>
  <si>
    <t>5F0CF57ACD052E4B68D9F419FF95</t>
  </si>
  <si>
    <t>0101105F0CF57ACD052E4B68D9F419FF95</t>
  </si>
  <si>
    <t>열반사단열재붙이기</t>
  </si>
  <si>
    <t>40mm</t>
  </si>
  <si>
    <t>호표 83</t>
  </si>
  <si>
    <t>5F0CF57ACD052F616656FC15745F</t>
  </si>
  <si>
    <t>0101105F0CF57ACD052F616656FC15745F</t>
  </si>
  <si>
    <t>베이스판넬공사</t>
  </si>
  <si>
    <t>견적서참조</t>
  </si>
  <si>
    <t>식</t>
  </si>
  <si>
    <t>5F0CF57653052CD063425E19D19C</t>
  </si>
  <si>
    <t>0101105F0CF57653052CD063425E19D19C</t>
  </si>
  <si>
    <t>비닐시트 깔기 - 전면접합</t>
  </si>
  <si>
    <t>3.0T*1830, 퓨전</t>
  </si>
  <si>
    <t>호표 84</t>
  </si>
  <si>
    <t>5F0CF57ACD052F6E63FCB01AC8E0</t>
  </si>
  <si>
    <t>0101105F0CF57ACD052F6E63FCB01AC8E0</t>
  </si>
  <si>
    <t>방습필름 - 바닥</t>
  </si>
  <si>
    <t>폴리에틸렌필름, 두께, 0.03mm, 2겹</t>
  </si>
  <si>
    <t>호표 85</t>
  </si>
  <si>
    <t>5F0CF57ACD052DBA63B28C1F693A</t>
  </si>
  <si>
    <t>0101105F0CF57ACD052DBA63B28C1F693A</t>
  </si>
  <si>
    <t>발포폴리스티렌 타설부착</t>
  </si>
  <si>
    <t>SLAB,100mm(나등급)</t>
  </si>
  <si>
    <t>호표 86</t>
  </si>
  <si>
    <t>5F0CF57ACD052DB860E30C1BBA8E</t>
  </si>
  <si>
    <t>0101105F0CF57ACD052DB860E30C1BBA8E</t>
  </si>
  <si>
    <t>발포폴리스티렌 바닥깔기</t>
  </si>
  <si>
    <t>60mm(나등급)</t>
  </si>
  <si>
    <t>호표 87</t>
  </si>
  <si>
    <t>5F0CF57ACD052DB860C05813C6AD</t>
  </si>
  <si>
    <t>0101105F0CF57ACD052DB860C05813C6AD</t>
  </si>
  <si>
    <t>11.지붕및홈통공사</t>
  </si>
  <si>
    <t>010111</t>
  </si>
  <si>
    <t>루프드레인(L형)설치</t>
  </si>
  <si>
    <t>D100mm</t>
  </si>
  <si>
    <t>호표 88</t>
  </si>
  <si>
    <t>5F0CF57ACD052F68696E861ECA8C</t>
  </si>
  <si>
    <t>0101115F0CF57ACD052F68696E861ECA8C</t>
  </si>
  <si>
    <t>선홈통(강관) 설치</t>
  </si>
  <si>
    <t>100mm, 스테인리스관</t>
  </si>
  <si>
    <t>호표 89</t>
  </si>
  <si>
    <t>5F0CF57ACD052F6869789419478D</t>
  </si>
  <si>
    <t>0101115F0CF57ACD052F6869789419478D</t>
  </si>
  <si>
    <t>스텐상자홈통</t>
  </si>
  <si>
    <t>250*250*250*1.5t</t>
  </si>
  <si>
    <t>호표 90</t>
  </si>
  <si>
    <t>5F0CF57ACD052F686904211FBBE2</t>
  </si>
  <si>
    <t>0101115F0CF57ACD052F686904211FBBE2</t>
  </si>
  <si>
    <t>200*200*200*1.5t</t>
  </si>
  <si>
    <t>호표 91</t>
  </si>
  <si>
    <t>5F0CF57ACD052F686904211FBBE7</t>
  </si>
  <si>
    <t>0101115F0CF57ACD052F686904211FBBE7</t>
  </si>
  <si>
    <t>12.비가림시설설치</t>
  </si>
  <si>
    <t>010112</t>
  </si>
  <si>
    <t>기계구조용스테인리스강관</t>
  </si>
  <si>
    <t>STS304 50*50*1.2mm</t>
  </si>
  <si>
    <t>5F1D750A130576016B91D111D51A</t>
  </si>
  <si>
    <t>0101125F1D750A130576016B91D111D51A</t>
  </si>
  <si>
    <t>STS304 100*100*2.0mm</t>
  </si>
  <si>
    <t>5F1D750A130576016B91D111DA9A</t>
  </si>
  <si>
    <t>0101125F1D750A130576016B91D111DA9A</t>
  </si>
  <si>
    <t>스테인리스강판</t>
  </si>
  <si>
    <t>STS304, 6.0mm</t>
  </si>
  <si>
    <t>kg</t>
  </si>
  <si>
    <t>5FCFF595350598486B55A718F0D4</t>
  </si>
  <si>
    <t>0101125FCFF595350598486B55A718F0D4</t>
  </si>
  <si>
    <t>잡철물제작(스테인리스)</t>
  </si>
  <si>
    <t>보통</t>
  </si>
  <si>
    <t>호표 92</t>
  </si>
  <si>
    <t>5F0CF57ACD052F6B6604661E7910</t>
  </si>
  <si>
    <t>0101125F0CF57ACD052F6B6604661E7910</t>
  </si>
  <si>
    <t>셋트앵커(스텐)</t>
  </si>
  <si>
    <t>M10 125mm</t>
  </si>
  <si>
    <t>5F0CA5F14305202C63BA2D18E566</t>
  </si>
  <si>
    <t>0101125F0CA5F14305202C63BA2D18E566</t>
  </si>
  <si>
    <t>앵커볼트설치</t>
  </si>
  <si>
    <t>Ø13∼16mm,경미</t>
  </si>
  <si>
    <t>개</t>
  </si>
  <si>
    <t>호표 93</t>
  </si>
  <si>
    <t>5F0CF57ACD052E4660F61F18B761</t>
  </si>
  <si>
    <t>0101125F0CF57ACD052E4660F61F18B761</t>
  </si>
  <si>
    <t>폴리카보네이트 지붕</t>
  </si>
  <si>
    <t>5mm, 투명</t>
  </si>
  <si>
    <t>호표 94</t>
  </si>
  <si>
    <t>5F0CF57ACD052F68695C6C16444A</t>
  </si>
  <si>
    <t>0101125F0CF57ACD052F68695C6C16444A</t>
  </si>
  <si>
    <t>13.부  대  공  사</t>
  </si>
  <si>
    <t>010113</t>
  </si>
  <si>
    <t>PE오수맨홀</t>
  </si>
  <si>
    <t>410*510*600,토공사포함</t>
  </si>
  <si>
    <t>호표 95</t>
  </si>
  <si>
    <t>5F0CF57ACD052C956DDCBA1B2400</t>
  </si>
  <si>
    <t>0101135F0CF57ACD052C956DDCBA1B2400</t>
  </si>
  <si>
    <t>PE우수맨홀</t>
  </si>
  <si>
    <t>400*600*600,토공사포함</t>
  </si>
  <si>
    <t>호표 96</t>
  </si>
  <si>
    <t>5F0CF57ACD052C956DDCBA1B2403</t>
  </si>
  <si>
    <t>0101135F0CF57ACD052C956DDCBA1B2403</t>
  </si>
  <si>
    <t>오수정화조설치</t>
  </si>
  <si>
    <t>30 TON / 견적서참조</t>
  </si>
  <si>
    <t>5F0CF57653052CD063425E19D198</t>
  </si>
  <si>
    <t>0101135F0CF57653052CD063425E19D198</t>
  </si>
  <si>
    <t>우수관설치</t>
  </si>
  <si>
    <t>Ø150 PE이중벽관</t>
  </si>
  <si>
    <t>호표 97</t>
  </si>
  <si>
    <t>5F0CF57ACD052C956DDCBA14F348</t>
  </si>
  <si>
    <t>0101135F0CF57ACD052C956DDCBA14F348</t>
  </si>
  <si>
    <t>오수관설치</t>
  </si>
  <si>
    <t>호표 98</t>
  </si>
  <si>
    <t>5F0CF57ACD052C956DDCBA14F349</t>
  </si>
  <si>
    <t>0101135F0CF57ACD052C956DDCBA14F349</t>
  </si>
  <si>
    <t>14.골재 및 운반비</t>
  </si>
  <si>
    <t>010114</t>
  </si>
  <si>
    <t>철근운반비</t>
  </si>
  <si>
    <t>L:132.2km,트레일러20톤</t>
  </si>
  <si>
    <t>톤</t>
  </si>
  <si>
    <t>산근 4</t>
  </si>
  <si>
    <t>5F0CF57AC7058579605D081C2C99</t>
  </si>
  <si>
    <t>0101145F0CF57AC7058579605D081C2C99</t>
  </si>
  <si>
    <t>모래</t>
  </si>
  <si>
    <t>도착도</t>
  </si>
  <si>
    <t>5F0CF572F905836C6951851797AD</t>
  </si>
  <si>
    <t>0101145F0CF572F905836C6951851797AD</t>
  </si>
  <si>
    <t>15.관 급 자 재 비</t>
  </si>
  <si>
    <t>010115</t>
  </si>
  <si>
    <t>3</t>
  </si>
  <si>
    <t>시멘트</t>
  </si>
  <si>
    <t>40kg</t>
  </si>
  <si>
    <t>포</t>
  </si>
  <si>
    <t>5F0CF572F905836C69C49D13F3B7</t>
  </si>
  <si>
    <t>0101155F0CF572F905836C69C49D13F3B7</t>
  </si>
  <si>
    <t>레미콘</t>
  </si>
  <si>
    <t>충남서부, 25-24-15</t>
  </si>
  <si>
    <t>5F0CF572F905836A6E7A4E1C1DB6</t>
  </si>
  <si>
    <t>0101155F0CF572F905836A6E7A4E1C1DB6</t>
  </si>
  <si>
    <t>충남서부, 25-18-08</t>
  </si>
  <si>
    <t>5F0CF572F905836A6E7A4E1C1CA9</t>
  </si>
  <si>
    <t>0101155F0CF572F905836A6E7A4E1C1CA9</t>
  </si>
  <si>
    <t>철근콘크리트용봉강(이형철근)</t>
  </si>
  <si>
    <t>HD-10, SD400, 생산공장상차도</t>
  </si>
  <si>
    <t>5F0CF57BD505270B6947DF193B59</t>
  </si>
  <si>
    <t>0101155F0CF57BD505270B6947DF193B59</t>
  </si>
  <si>
    <t>HD-13, SD400, 생산공장상차도</t>
  </si>
  <si>
    <t>5F0CF57BD505270B6947DF193B5A</t>
  </si>
  <si>
    <t>0101155F0CF57BD505270B6947DF193B5A</t>
  </si>
  <si>
    <t>HD-16, SD400, 생산공장상차도</t>
  </si>
  <si>
    <t>5F0CF57BD505270B6947DF193B5B</t>
  </si>
  <si>
    <t>0101155F0CF57BD505270B6947DF193B5B</t>
  </si>
  <si>
    <t>HD-22, SD400, 생산공장상차도</t>
  </si>
  <si>
    <t>5F0CF57BD505270B6947DF193B5D</t>
  </si>
  <si>
    <t>0101155F0CF57BD505270B6947DF193B5D</t>
  </si>
  <si>
    <t>조달수수료</t>
  </si>
  <si>
    <t>주재료비의 0.54%</t>
  </si>
  <si>
    <t>595A352540058086632EEE1F26EA1</t>
  </si>
  <si>
    <t>010115595A352540058086632EEE1F26EA1</t>
  </si>
  <si>
    <t>◈ 설비공사 ◈</t>
  </si>
  <si>
    <t>0102</t>
  </si>
  <si>
    <t>관급자재비(설비)</t>
  </si>
  <si>
    <t>010201</t>
  </si>
  <si>
    <t>◈ 토목공사 ◈</t>
  </si>
  <si>
    <t>0103</t>
  </si>
  <si>
    <r>
      <t xml:space="preserve">     </t>
    </r>
    <r>
      <rPr>
        <b/>
        <u/>
        <sz val="16"/>
        <rFont val="굴림"/>
        <family val="3"/>
        <charset val="129"/>
      </rPr>
      <t>공 사 원 가 계 산 서</t>
    </r>
    <phoneticPr fontId="5" type="noConversion"/>
  </si>
  <si>
    <t>공 사 명 [ 국립생태원동물배후시설건립공사 ]                                                 금액 :</t>
    <phoneticPr fontId="7" type="noConversion"/>
  </si>
  <si>
    <t>비   목</t>
    <phoneticPr fontId="5" type="noConversion"/>
  </si>
  <si>
    <t>금           액</t>
    <phoneticPr fontId="5" type="noConversion"/>
  </si>
  <si>
    <t>구     성     비</t>
    <phoneticPr fontId="5" type="noConversion"/>
  </si>
  <si>
    <t>비         고</t>
    <phoneticPr fontId="5" type="noConversion"/>
  </si>
  <si>
    <t>순공사원가</t>
    <phoneticPr fontId="5" type="noConversion"/>
  </si>
  <si>
    <t>재료비</t>
    <phoneticPr fontId="5" type="noConversion"/>
  </si>
  <si>
    <t>직  접  재  료  비</t>
    <phoneticPr fontId="5" type="noConversion"/>
  </si>
  <si>
    <t>간  접  재  료  비</t>
    <phoneticPr fontId="5" type="noConversion"/>
  </si>
  <si>
    <t>작업설, 부산물(△)</t>
    <phoneticPr fontId="5" type="noConversion"/>
  </si>
  <si>
    <t>[ 소          계 ]</t>
    <phoneticPr fontId="5" type="noConversion"/>
  </si>
  <si>
    <t>노무비</t>
    <phoneticPr fontId="5" type="noConversion"/>
  </si>
  <si>
    <t>직  접  노  무  비</t>
    <phoneticPr fontId="5" type="noConversion"/>
  </si>
  <si>
    <t>간  접  노  무  비</t>
    <phoneticPr fontId="5" type="noConversion"/>
  </si>
  <si>
    <t>경  비</t>
    <phoneticPr fontId="5" type="noConversion"/>
  </si>
  <si>
    <t>운      반      비</t>
    <phoneticPr fontId="5" type="noConversion"/>
  </si>
  <si>
    <t>기   계    경   비</t>
    <phoneticPr fontId="5" type="noConversion"/>
  </si>
  <si>
    <t>산  재  보  험  료</t>
    <phoneticPr fontId="5" type="noConversion"/>
  </si>
  <si>
    <t>고  용  보  험  료</t>
    <phoneticPr fontId="5" type="noConversion"/>
  </si>
  <si>
    <t>건  강  보  험  료</t>
    <phoneticPr fontId="5" type="noConversion"/>
  </si>
  <si>
    <t>연  금  보  험  료</t>
    <phoneticPr fontId="5" type="noConversion"/>
  </si>
  <si>
    <t>노인장기요양보험료</t>
    <phoneticPr fontId="5" type="noConversion"/>
  </si>
  <si>
    <t>퇴 직 공 제 부금비</t>
    <phoneticPr fontId="5" type="noConversion"/>
  </si>
  <si>
    <t>안  전  관  리  비</t>
    <phoneticPr fontId="5" type="noConversion"/>
  </si>
  <si>
    <t>(재+직노+관급/1.1)*1.86%+5349000
((재+직노)*1.86%+5349000)*1.2배 중 작은값</t>
    <phoneticPr fontId="1" type="noConversion"/>
  </si>
  <si>
    <t xml:space="preserve"> </t>
    <phoneticPr fontId="5" type="noConversion"/>
  </si>
  <si>
    <t>기   타    경   비</t>
    <phoneticPr fontId="5" type="noConversion"/>
  </si>
  <si>
    <t>환  경  보  존  비</t>
    <phoneticPr fontId="5" type="noConversion"/>
  </si>
  <si>
    <t>공사이행보증수수료</t>
    <phoneticPr fontId="5" type="noConversion"/>
  </si>
  <si>
    <t>건 설 하 도 급 대 금</t>
    <phoneticPr fontId="5" type="noConversion"/>
  </si>
  <si>
    <t>지급보증서 발급 수수료</t>
    <phoneticPr fontId="5" type="noConversion"/>
  </si>
  <si>
    <t>건설기계대여료</t>
    <phoneticPr fontId="5" type="noConversion"/>
  </si>
  <si>
    <t>계</t>
    <phoneticPr fontId="5" type="noConversion"/>
  </si>
  <si>
    <t>일     반     관     리     비</t>
    <phoneticPr fontId="5" type="noConversion"/>
  </si>
  <si>
    <t>이                          윤</t>
    <phoneticPr fontId="5" type="noConversion"/>
  </si>
  <si>
    <t>공       급        가       액</t>
    <phoneticPr fontId="5" type="noConversion"/>
  </si>
  <si>
    <t>부     가     가     치     세</t>
    <phoneticPr fontId="5" type="noConversion"/>
  </si>
  <si>
    <t>도            급            액</t>
    <phoneticPr fontId="5" type="noConversion"/>
  </si>
  <si>
    <t>관급자재비</t>
    <phoneticPr fontId="5" type="noConversion"/>
  </si>
  <si>
    <t>총       공        사       비</t>
    <phoneticPr fontId="5" type="noConversion"/>
  </si>
  <si>
    <t>폐 기 물 처 리 비</t>
    <phoneticPr fontId="5" type="noConversion"/>
  </si>
  <si>
    <t xml:space="preserve"> </t>
    <phoneticPr fontId="1" type="noConversion"/>
  </si>
  <si>
    <t>내역서총괄표</t>
  </si>
  <si>
    <t>공종</t>
  </si>
  <si>
    <t>품    명</t>
  </si>
  <si>
    <t>규   격</t>
  </si>
  <si>
    <t>수 량</t>
  </si>
  <si>
    <t>합    계</t>
  </si>
  <si>
    <t>노무비</t>
  </si>
  <si>
    <t>재료비</t>
  </si>
  <si>
    <t>경    비</t>
  </si>
  <si>
    <t>비    고</t>
  </si>
  <si>
    <t>1.</t>
  </si>
  <si>
    <t>토공</t>
  </si>
  <si>
    <t>1.1</t>
  </si>
  <si>
    <t>기존구조물깨기</t>
  </si>
  <si>
    <t>1.2</t>
  </si>
  <si>
    <t>2.</t>
  </si>
  <si>
    <t>상수도공</t>
  </si>
  <si>
    <t>2.1</t>
  </si>
  <si>
    <t>상수도관부설</t>
  </si>
  <si>
    <t>2.2</t>
  </si>
  <si>
    <t>격점접합</t>
  </si>
  <si>
    <t>2.3</t>
  </si>
  <si>
    <t>지수밸브</t>
  </si>
  <si>
    <t>2.4</t>
  </si>
  <si>
    <t>밸브실설치</t>
  </si>
  <si>
    <t>3.</t>
  </si>
  <si>
    <t>배수공</t>
  </si>
  <si>
    <t>3.1</t>
  </si>
  <si>
    <t>벤치플륨관부설</t>
  </si>
  <si>
    <t>3.3</t>
  </si>
  <si>
    <t>흄관부설</t>
  </si>
  <si>
    <t>3.4</t>
  </si>
  <si>
    <t>오수관부설</t>
  </si>
  <si>
    <t>3.5</t>
  </si>
  <si>
    <t>집수정설치</t>
  </si>
  <si>
    <t>3.6</t>
  </si>
  <si>
    <t>오수맨홀</t>
  </si>
  <si>
    <t>3.7</t>
  </si>
  <si>
    <t>L형측구</t>
  </si>
  <si>
    <t>4.</t>
  </si>
  <si>
    <t>포장공</t>
  </si>
  <si>
    <t>4.1</t>
  </si>
  <si>
    <t>콘크리트포장</t>
  </si>
  <si>
    <t>4.2</t>
  </si>
  <si>
    <t>아스콘포장</t>
  </si>
  <si>
    <t>5.</t>
  </si>
  <si>
    <t>호안공</t>
  </si>
  <si>
    <t>5.1</t>
  </si>
  <si>
    <t>전석쌓기</t>
  </si>
  <si>
    <t>6.</t>
  </si>
  <si>
    <t>부대공</t>
  </si>
  <si>
    <t>7.</t>
  </si>
  <si>
    <t>*사급자재대</t>
  </si>
  <si>
    <t>순 공 사 비</t>
  </si>
  <si>
    <t>내역서</t>
  </si>
  <si>
    <t>금   액</t>
  </si>
  <si>
    <t>아스팔트포장절단</t>
  </si>
  <si>
    <t>기계</t>
  </si>
  <si>
    <t>단산1참조</t>
  </si>
  <si>
    <t>무근콘크리트깨기</t>
  </si>
  <si>
    <t>T=30cm미만(백호0.7㎥)</t>
  </si>
  <si>
    <t>㎥</t>
  </si>
  <si>
    <t>단산2참조</t>
  </si>
  <si>
    <t>콘크리트포장깨기</t>
  </si>
  <si>
    <t>백호0.7㎥</t>
  </si>
  <si>
    <t>단산3참조</t>
  </si>
  <si>
    <t>아스팔트포장깨기</t>
  </si>
  <si>
    <t>단산4참조</t>
  </si>
  <si>
    <t>석축헐기(메쌓기)</t>
  </si>
  <si>
    <t>㎡</t>
  </si>
  <si>
    <t>단산5참조</t>
  </si>
  <si>
    <t>폐기물상차</t>
  </si>
  <si>
    <t>단산6참조</t>
  </si>
  <si>
    <t>구조물터파기</t>
  </si>
  <si>
    <t>육상토사(1∼2m)</t>
  </si>
  <si>
    <t>단산7참조</t>
  </si>
  <si>
    <t>되메우기및다짐(콤팩터)</t>
  </si>
  <si>
    <t>백호0.7㎥(100%)</t>
  </si>
  <si>
    <t>단산8참조</t>
  </si>
  <si>
    <t>사토운반</t>
  </si>
  <si>
    <t>백호0.7+덤프15Ton</t>
  </si>
  <si>
    <t>단산9참조</t>
  </si>
  <si>
    <t>초류종자살포</t>
  </si>
  <si>
    <t>씨드스프레이</t>
  </si>
  <si>
    <t>단산10참조</t>
  </si>
  <si>
    <t>PE상수도관부설</t>
  </si>
  <si>
    <t>Φ32(25)mm</t>
  </si>
  <si>
    <t>m</t>
  </si>
  <si>
    <t>단산11참조</t>
  </si>
  <si>
    <t>관로표시테이프설치</t>
  </si>
  <si>
    <t>B=20Cm</t>
  </si>
  <si>
    <t>일위1참조</t>
  </si>
  <si>
    <t>표시못 설치</t>
  </si>
  <si>
    <t>도로구간(인도포함)</t>
  </si>
  <si>
    <t>단산12참조</t>
  </si>
  <si>
    <t>부단수 천공 새들분수전 분기점 분기</t>
  </si>
  <si>
    <t>본관:50mm,지관:25~32mm</t>
  </si>
  <si>
    <t>일위2참조</t>
  </si>
  <si>
    <t>나사조임식이음관접합</t>
  </si>
  <si>
    <t>단산13참조</t>
  </si>
  <si>
    <t>PE이형관접합</t>
  </si>
  <si>
    <t>단산14참조</t>
  </si>
  <si>
    <t>관절단(PE)</t>
  </si>
  <si>
    <t>D=32(25)mm</t>
  </si>
  <si>
    <t>일위3참조</t>
  </si>
  <si>
    <t>지수밸브설치</t>
  </si>
  <si>
    <t>D25mm</t>
  </si>
  <si>
    <t>단산15참조</t>
  </si>
  <si>
    <t>600×600×1000</t>
  </si>
  <si>
    <t>일위4참조</t>
  </si>
  <si>
    <t>벤치플륨관설치</t>
  </si>
  <si>
    <t>300×300</t>
  </si>
  <si>
    <t>단산18참조</t>
  </si>
  <si>
    <t>흄관부설및접합(고무링접합)</t>
  </si>
  <si>
    <t>D=300mm</t>
  </si>
  <si>
    <t>일위6참조</t>
  </si>
  <si>
    <t>D=400mm</t>
  </si>
  <si>
    <t>일위7참조</t>
  </si>
  <si>
    <t>D=600mm</t>
  </si>
  <si>
    <t>일위8참조</t>
  </si>
  <si>
    <t>내충격하수관접합및부설</t>
  </si>
  <si>
    <t>D200</t>
  </si>
  <si>
    <t>일위9참조</t>
  </si>
  <si>
    <t>600×600×600</t>
  </si>
  <si>
    <t>일위10참조</t>
  </si>
  <si>
    <t>조립식PC맨홀</t>
  </si>
  <si>
    <t>D900,H=1,100</t>
  </si>
  <si>
    <t>단산26참조</t>
  </si>
  <si>
    <t>오수맨홀뚜껑설치</t>
  </si>
  <si>
    <t>D648</t>
  </si>
  <si>
    <t>일위11참조</t>
  </si>
  <si>
    <t>일위12참조</t>
  </si>
  <si>
    <t>콘크리트포장(인력)</t>
  </si>
  <si>
    <t>T=20cm</t>
  </si>
  <si>
    <t>단산30참조</t>
  </si>
  <si>
    <t>합판거푸집</t>
  </si>
  <si>
    <t>6회</t>
  </si>
  <si>
    <t>단산21참조</t>
  </si>
  <si>
    <t>보조기층포설및다짐</t>
  </si>
  <si>
    <t>인력식소규모</t>
  </si>
  <si>
    <t>단산31참조</t>
  </si>
  <si>
    <t>아스콘표층포설및다짐</t>
  </si>
  <si>
    <t>단산32참조</t>
  </si>
  <si>
    <t>택코팅(수동식)</t>
  </si>
  <si>
    <t>RSC-4:30ℓ/a</t>
  </si>
  <si>
    <t>a</t>
  </si>
  <si>
    <t>단산33참조</t>
  </si>
  <si>
    <t>아스콘기층(BB층)포설및다짐</t>
  </si>
  <si>
    <t>소규모현장포설</t>
  </si>
  <si>
    <t>단산34참조</t>
  </si>
  <si>
    <t>프라임코팅(수동식)</t>
  </si>
  <si>
    <t>RSC-3:75ℓ/a</t>
  </si>
  <si>
    <t>단산35참조</t>
  </si>
  <si>
    <t>동상방지층포설및다짐</t>
  </si>
  <si>
    <t>단산36참조</t>
  </si>
  <si>
    <t>전석메쌓기</t>
  </si>
  <si>
    <t>0.3㎥내외</t>
  </si>
  <si>
    <t>단산37참조</t>
  </si>
  <si>
    <t>기초및뒷채움잡석</t>
  </si>
  <si>
    <t>75mm이상</t>
  </si>
  <si>
    <t>단산38참조</t>
  </si>
  <si>
    <t>부직포설치</t>
  </si>
  <si>
    <t>호안등사면</t>
  </si>
  <si>
    <t>단산39참조</t>
  </si>
  <si>
    <t>중기운반</t>
  </si>
  <si>
    <t>트럭(10.5),트레일러(20)</t>
  </si>
  <si>
    <t>단산40참조</t>
  </si>
  <si>
    <t>벤치플륨관운반</t>
  </si>
  <si>
    <t>본</t>
  </si>
  <si>
    <t>단산41참조</t>
  </si>
  <si>
    <t>흄 관 운 반</t>
  </si>
  <si>
    <t>단산42참조</t>
  </si>
  <si>
    <t>단산43참조</t>
  </si>
  <si>
    <t>단산44참조</t>
  </si>
  <si>
    <t>맨홀운반</t>
  </si>
  <si>
    <t>1호원형맨홀</t>
  </si>
  <si>
    <t>단산45참조</t>
  </si>
  <si>
    <t>단산46참조</t>
  </si>
  <si>
    <t>단산47참조</t>
  </si>
  <si>
    <t>아스팔트 운반</t>
  </si>
  <si>
    <t>D/M</t>
  </si>
  <si>
    <t>단산48참조</t>
  </si>
  <si>
    <t>모래운반</t>
  </si>
  <si>
    <t>덤프15Ton</t>
  </si>
  <si>
    <t>단산49참조</t>
  </si>
  <si>
    <t>보조기층운반</t>
  </si>
  <si>
    <t>단산50참조</t>
  </si>
  <si>
    <t>동상방지틍운반</t>
  </si>
  <si>
    <t>단산51참조</t>
  </si>
  <si>
    <t>전석구입운반</t>
  </si>
  <si>
    <t>Ton</t>
  </si>
  <si>
    <t>단산52참조</t>
  </si>
  <si>
    <t>뒷채움잡석운반</t>
  </si>
  <si>
    <t>단산53참조</t>
  </si>
  <si>
    <t>폐기물운반(콘크리트)</t>
  </si>
  <si>
    <t>덤프15톤+백호0.7㎥</t>
  </si>
  <si>
    <t>단산54참조</t>
  </si>
  <si>
    <t>폐기물운반(아스콘)</t>
  </si>
  <si>
    <t>단산55참조</t>
  </si>
  <si>
    <t>PE 직관 (수도용)</t>
  </si>
  <si>
    <t>세척사, 공장상차도</t>
  </si>
  <si>
    <t>새들붙이분수전(강,동,PE)</t>
  </si>
  <si>
    <t>D50×25</t>
  </si>
  <si>
    <t>STS볼밸브(나사식)</t>
  </si>
  <si>
    <t>25A</t>
  </si>
  <si>
    <t>PE 청동밸브소켓</t>
  </si>
  <si>
    <t>PE 곡관(90˚)</t>
  </si>
  <si>
    <t>벤치플륨관(3종)</t>
  </si>
  <si>
    <t>300C(300*300)</t>
  </si>
  <si>
    <t>흄  관(B형)(사급)</t>
  </si>
  <si>
    <t>Φ300mm</t>
  </si>
  <si>
    <t>Φ400mm</t>
  </si>
  <si>
    <t>Φ600mm</t>
  </si>
  <si>
    <t>내충격PVC하수관(HI-VG2)</t>
  </si>
  <si>
    <t>D=200mm</t>
  </si>
  <si>
    <t>사각맨홀</t>
  </si>
  <si>
    <t>600*600*600*150T</t>
  </si>
  <si>
    <t>스틸그레이팅</t>
  </si>
  <si>
    <t>700×700×50(I-50×5×3)</t>
  </si>
  <si>
    <t>600×600×1000×150T</t>
  </si>
  <si>
    <t>조립식PC맨홀(1호 하부구체)</t>
  </si>
  <si>
    <t>Φ900×600mm</t>
  </si>
  <si>
    <t>조립식PC맨홀(1호 상판)</t>
  </si>
  <si>
    <t>Φ900×100mm</t>
  </si>
  <si>
    <t>조립식PC맨홀(부속품)</t>
  </si>
  <si>
    <t>사다리(PE코팅)</t>
  </si>
  <si>
    <t>맨홀고무링 Φ900용</t>
  </si>
  <si>
    <t>주철맨홀뚜껑(원형)</t>
  </si>
  <si>
    <t>Φ648 KS</t>
  </si>
  <si>
    <t>아스콘(사급)</t>
  </si>
  <si>
    <t>WC-2, t13mm, 가열, 3등급, 표층용</t>
  </si>
  <si>
    <t>BB-2, t30mm, 가열, 3등급, 기층용</t>
  </si>
  <si>
    <t>아스팔트유제</t>
  </si>
  <si>
    <t>RSC-4,3</t>
  </si>
  <si>
    <t>와이어메쉬(용접철망),대전</t>
  </si>
  <si>
    <t>#6, 100×100</t>
  </si>
  <si>
    <t>비    닐</t>
  </si>
  <si>
    <t>PE 필름(0.05mm)</t>
  </si>
  <si>
    <t>보조기층재</t>
  </si>
  <si>
    <t>Φ40mm이하</t>
  </si>
  <si>
    <t>동상방지층재</t>
  </si>
  <si>
    <t>Φ70mm이하</t>
  </si>
  <si>
    <t>전석(발파석)</t>
  </si>
  <si>
    <t>0.3㎥급</t>
  </si>
  <si>
    <t>잡석(뒷채움석)</t>
  </si>
  <si>
    <t>80~150mm이하</t>
  </si>
  <si>
    <t>8.</t>
  </si>
  <si>
    <t>관급자재대</t>
  </si>
  <si>
    <t>9.1</t>
  </si>
  <si>
    <t>레미콘-충남지역(서부권)</t>
  </si>
  <si>
    <t>25-16-08</t>
  </si>
  <si>
    <t>관급</t>
  </si>
  <si>
    <t>25-21-12</t>
  </si>
  <si>
    <t>%</t>
  </si>
  <si>
    <t>9.</t>
  </si>
  <si>
    <t>폐기물처리비</t>
  </si>
  <si>
    <t>폐콘크리트</t>
  </si>
  <si>
    <t>처리</t>
  </si>
  <si>
    <t>폐아스콘</t>
  </si>
  <si>
    <t>[ 국립생태원 동물배후시설 건립공사(기계) ]</t>
  </si>
  <si>
    <t>01  국립생태원 동물배후시설 건립공사(기계)</t>
  </si>
  <si>
    <t>0101  장비및위생기구설치공사</t>
  </si>
  <si>
    <t>0102  옥외위생배관공사</t>
  </si>
  <si>
    <t>0103  급수급탕배관공사</t>
  </si>
  <si>
    <t>0104  배수배관공사</t>
  </si>
  <si>
    <t>0104</t>
  </si>
  <si>
    <t>0105  환기덕트공사</t>
  </si>
  <si>
    <t>0105</t>
  </si>
  <si>
    <t>0107</t>
  </si>
  <si>
    <t>010701</t>
  </si>
  <si>
    <t>0106  관급자재</t>
    <phoneticPr fontId="68" type="noConversion"/>
  </si>
  <si>
    <t>010601  냉난방기설치공사</t>
    <phoneticPr fontId="68" type="noConversion"/>
  </si>
  <si>
    <t>010602  바닥전기난방</t>
    <phoneticPr fontId="68" type="noConversion"/>
  </si>
  <si>
    <t>천장형배기휀</t>
  </si>
  <si>
    <t>540CMH*33W</t>
  </si>
  <si>
    <t>51BA7163835E7AD85D90484BF2386DF39A6D60</t>
  </si>
  <si>
    <t>010151BA7163835E7AD85D90484BF2386DF39A6D60</t>
  </si>
  <si>
    <t>840CMH*37W</t>
  </si>
  <si>
    <t>51BA7163835E7AD85D90484BF2386DF39A6D63</t>
  </si>
  <si>
    <t>010151BA7163835E7AD85D90484BF2386DF39A6D63</t>
  </si>
  <si>
    <t>1080CMH*45W</t>
  </si>
  <si>
    <t>51BA7163835E7AD85D90484BF2386DF39A6D62</t>
  </si>
  <si>
    <t>010151BA7163835E7AD85D90484BF2386DF39A6D62</t>
  </si>
  <si>
    <t>수도꼭지(카프링수전)</t>
  </si>
  <si>
    <t>D15</t>
  </si>
  <si>
    <t>5726516247247E08528045FE14FB5DC579D571</t>
  </si>
  <si>
    <t>01015726516247247E08528045FE14FB5DC579D571</t>
  </si>
  <si>
    <t>보통인부</t>
  </si>
  <si>
    <t>일반공사 직종</t>
  </si>
  <si>
    <t>인</t>
  </si>
  <si>
    <t>50D7C16242697636ADD0424BF93D302DDCBE72</t>
  </si>
  <si>
    <t>010150D7C16242697636ADD0424BF93D302DDCBE72</t>
  </si>
  <si>
    <t>위생공</t>
  </si>
  <si>
    <t>50D7C16242697636ADD0424BF93D302DDCBA97</t>
  </si>
  <si>
    <t>010150D7C16242697636ADD0424BF93D302DDCBA97</t>
  </si>
  <si>
    <t>기계설비공</t>
  </si>
  <si>
    <t>50D7C16242697636ADD0424BF93D302DDCBBBA</t>
  </si>
  <si>
    <t>010150D7C16242697636ADD0424BF93D302DDCBBBA</t>
  </si>
  <si>
    <t>공구손료</t>
  </si>
  <si>
    <t>인력품의 3%</t>
  </si>
  <si>
    <t>511B7161F4A67B4820F04626031F001</t>
  </si>
  <si>
    <t>0101511B7161F4A67B4820F04626031F001</t>
  </si>
  <si>
    <t>배관용스테인리스강관(SCH#10)</t>
  </si>
  <si>
    <t>D50</t>
  </si>
  <si>
    <t>57539168563773A7B1C04D6BBCDB6C35028936</t>
  </si>
  <si>
    <t>010257539168563773A7B1C04D6BBCDB6C35028936</t>
  </si>
  <si>
    <t>일반용경질폴리염화비닐관</t>
  </si>
  <si>
    <t>PVC(VG1), D100mm</t>
  </si>
  <si>
    <t>57539168563773A7B8704C9A4C8674F45EA7FF</t>
  </si>
  <si>
    <t>010257539168563773A7B8704C9A4C8674F45EA7FF</t>
  </si>
  <si>
    <t>PVC(VG1), D150mm</t>
  </si>
  <si>
    <t>57539168563773A7B8704C9A4C8674F45EA7F3</t>
  </si>
  <si>
    <t>010257539168563773A7B8704C9A4C8674F45EA7F3</t>
  </si>
  <si>
    <t>잡재료비</t>
  </si>
  <si>
    <t>주재료비의 3%</t>
  </si>
  <si>
    <t>0102511B7161F4A67B4820F04626031F001</t>
  </si>
  <si>
    <t>경질폴리염화비닐이음관</t>
  </si>
  <si>
    <t>Φ150mm, 90˚단곡관(DTS)</t>
  </si>
  <si>
    <t>57539168563773A58B00436CFEFFC613616F5B</t>
  </si>
  <si>
    <t>010257539168563773A58B00436CFEFFC613616F5B</t>
  </si>
  <si>
    <t>Φ150mm, PVC소켓, DTS</t>
  </si>
  <si>
    <t>57539168563773A58B00436CFEFFC6136205AB</t>
  </si>
  <si>
    <t>010257539168563773A58B00436CFEFFC6136205AB</t>
  </si>
  <si>
    <t>Φ150×Φ150mm, PVC YT관, DTS</t>
  </si>
  <si>
    <t>57539168563773A58B00436CFEFFC6125DCA6A</t>
  </si>
  <si>
    <t>010257539168563773A58B00436CFEFFC6125DCA6A</t>
  </si>
  <si>
    <t>Φ150×Φ100mm, PVC YT관, DTS</t>
  </si>
  <si>
    <t>57539168563773A58B00436CFEFFC6125DCA6F</t>
  </si>
  <si>
    <t>010257539168563773A58B00436CFEFFC6125DCA6F</t>
  </si>
  <si>
    <t>Φ150mm, PVC C.O., DTS</t>
  </si>
  <si>
    <t>57539168563773A58B00436CFEFFC6125FF6B0</t>
  </si>
  <si>
    <t>010257539168563773A58B00436CFEFFC6125FF6B0</t>
  </si>
  <si>
    <t>터파기(기계8:2)</t>
  </si>
  <si>
    <t>보통토사.백호80%+인력20%</t>
  </si>
  <si>
    <t>500D616100BA7BDB42D04BB66BFC77</t>
  </si>
  <si>
    <t>0102500D616100BA7BDB42D04BB66BFC77</t>
  </si>
  <si>
    <t>되메우고 다지기(백호우+램머)</t>
  </si>
  <si>
    <t>토사,T=15cm</t>
  </si>
  <si>
    <t>500D6161693F70BACF304F82882A75</t>
  </si>
  <si>
    <t>0102500D6161693F70BACF304F82882A75</t>
  </si>
  <si>
    <t>010250D7C16242697636ADD0424BF93D302DDCBE72</t>
  </si>
  <si>
    <t>배관공</t>
  </si>
  <si>
    <t>50D7C16242697636ADD0424BF93D302DDCBD60</t>
  </si>
  <si>
    <t>010250D7C16242697636ADD0424BF93D302DDCBD60</t>
  </si>
  <si>
    <t>511B7161F4A67B4820F04626031C002</t>
  </si>
  <si>
    <t>0102511B7161F4A67B4820F04626031C002</t>
  </si>
  <si>
    <t>일반배관용스테인리스강관(K-TYPE)</t>
  </si>
  <si>
    <t>D20mm</t>
  </si>
  <si>
    <t>57539168563773A7B1C04D6BBCDB6C3504BD5C</t>
  </si>
  <si>
    <t>010357539168563773A7B1C04D6BBCDB6C3504BD5C</t>
  </si>
  <si>
    <t>57539168563773A7B1C04D6BBCDB6C3504BD53</t>
  </si>
  <si>
    <t>010357539168563773A7B1C04D6BBCDB6C3504BD53</t>
  </si>
  <si>
    <t>D30mm</t>
  </si>
  <si>
    <t>57539168563773A7B1C04D6BBCDB6C3504BD52</t>
  </si>
  <si>
    <t>010357539168563773A7B1C04D6BBCDB6C3504BD52</t>
  </si>
  <si>
    <t>D40mm</t>
  </si>
  <si>
    <t>57539168563773A7B1C04D6BBCDB6C3504BE62</t>
  </si>
  <si>
    <t>010357539168563773A7B1C04D6BBCDB6C3504BE62</t>
  </si>
  <si>
    <t>D50mm</t>
  </si>
  <si>
    <t>57539168563773A7B1C04D6BBCDB6C3504BE63</t>
  </si>
  <si>
    <t>010357539168563773A7B1C04D6BBCDB6C3504BE63</t>
  </si>
  <si>
    <t>0103511B7161F4A67B4820F04626031F001</t>
  </si>
  <si>
    <t>절연행가(전산볼트)</t>
  </si>
  <si>
    <t>D20</t>
  </si>
  <si>
    <t>50C2D1658D95786098904251B17B9C</t>
  </si>
  <si>
    <t>010350C2D1658D95786098904251B17B9C</t>
  </si>
  <si>
    <t>D25</t>
  </si>
  <si>
    <t>50C2D1658D95786098904250AB1097</t>
  </si>
  <si>
    <t>010350C2D1658D95786098904250AB1097</t>
  </si>
  <si>
    <t>D32</t>
  </si>
  <si>
    <t>50C2D1658D95786098904257DAFFD7</t>
  </si>
  <si>
    <t>010350C2D1658D95786098904257DAFFD7</t>
  </si>
  <si>
    <t>D40</t>
  </si>
  <si>
    <t>50C2D1658D9578609890425633B604</t>
  </si>
  <si>
    <t>010350C2D1658D9578609890425633B604</t>
  </si>
  <si>
    <t>50C2D1658D957860989042552C442D</t>
  </si>
  <si>
    <t>010350C2D1658D957860989042552C442D</t>
  </si>
  <si>
    <t>관보온(발포폴리에틸렌,매립보온)</t>
  </si>
  <si>
    <t>D20*10T</t>
  </si>
  <si>
    <t>50C21160F35C749157104389FBA333</t>
  </si>
  <si>
    <t>010350C21160F35C749157104389FBA333</t>
  </si>
  <si>
    <t>D25*10T</t>
  </si>
  <si>
    <t>50C21160F35C749157104389FBA332</t>
  </si>
  <si>
    <t>010350C21160F35C749157104389FBA332</t>
  </si>
  <si>
    <t>관보온(고무발포,매직테프)</t>
  </si>
  <si>
    <t>19TxD20</t>
  </si>
  <si>
    <t>50C21160A4BC75120570459F3863C4</t>
  </si>
  <si>
    <t>010350C21160A4BC75120570459F3863C4</t>
  </si>
  <si>
    <t>19TxD25</t>
  </si>
  <si>
    <t>50C21160A4BC747B27904DBB1541B6</t>
  </si>
  <si>
    <t>010350C21160A4BC747B27904DBB1541B6</t>
  </si>
  <si>
    <t>19TxD32</t>
  </si>
  <si>
    <t>50C21160A4BC7364A9604CCFB5F55C</t>
  </si>
  <si>
    <t>010350C21160A4BC7364A9604CCFB5F55C</t>
  </si>
  <si>
    <t>19TxD40</t>
  </si>
  <si>
    <t>50C21160A4BC724D2B704D5C2B34B2</t>
  </si>
  <si>
    <t>010350C21160A4BC724D2B704D5C2B34B2</t>
  </si>
  <si>
    <t>19TxD50</t>
  </si>
  <si>
    <t>50C21160A4BC71B7D41046C9A7548F</t>
  </si>
  <si>
    <t>010350C21160A4BC71B7D41046C9A7548F</t>
  </si>
  <si>
    <t>스테인리스강제관이음(프레스식)</t>
  </si>
  <si>
    <t>엘보, D15</t>
  </si>
  <si>
    <t>57539168563773A58A704823D2EB432F5E3549</t>
  </si>
  <si>
    <t>010357539168563773A58A704823D2EB432F5E3549</t>
  </si>
  <si>
    <t>엘보, D20</t>
  </si>
  <si>
    <t>57539168563773A58A704823D2EB432F5E3548</t>
  </si>
  <si>
    <t>010357539168563773A58A704823D2EB432F5E3548</t>
  </si>
  <si>
    <t>엘보, D25</t>
  </si>
  <si>
    <t>57539168563773A58A704823D2EB432F5E354F</t>
  </si>
  <si>
    <t>010357539168563773A58A704823D2EB432F5E354F</t>
  </si>
  <si>
    <t>엘보, D32</t>
  </si>
  <si>
    <t>57539168563773A58A704823D2EB432F5E354E</t>
  </si>
  <si>
    <t>010357539168563773A58A704823D2EB432F5E354E</t>
  </si>
  <si>
    <t>엘보, D40</t>
  </si>
  <si>
    <t>57539168563773A58A704823D2EB432F5E354D</t>
  </si>
  <si>
    <t>010357539168563773A58A704823D2EB432F5E354D</t>
  </si>
  <si>
    <t>엘보, D50</t>
  </si>
  <si>
    <t>57539168563773A58A704823D2EB432F5E354C</t>
  </si>
  <si>
    <t>010357539168563773A58A704823D2EB432F5E354C</t>
  </si>
  <si>
    <t>티이, D25</t>
  </si>
  <si>
    <t>57539168563773A58A704823D2EB432C832F16</t>
  </si>
  <si>
    <t>010357539168563773A58A704823D2EB432C832F16</t>
  </si>
  <si>
    <t>티이, D40</t>
  </si>
  <si>
    <t>57539168563773A58A704823D2EB432C832E0F</t>
  </si>
  <si>
    <t>010357539168563773A58A704823D2EB432C832E0F</t>
  </si>
  <si>
    <t>티이, D50</t>
  </si>
  <si>
    <t>57539168563773A58A704823D2EB432C832E0B</t>
  </si>
  <si>
    <t>010357539168563773A58A704823D2EB432C832E0B</t>
  </si>
  <si>
    <t>Φ20×13mm, 리듀서</t>
  </si>
  <si>
    <t>57539168563773A58A704823D2EB432C80537E</t>
  </si>
  <si>
    <t>010357539168563773A58A704823D2EB432C80537E</t>
  </si>
  <si>
    <t>Φ25×20mm, 리듀서</t>
  </si>
  <si>
    <t>57539168563773A58A704823D2EB432C80537C</t>
  </si>
  <si>
    <t>010357539168563773A58A704823D2EB432C80537C</t>
  </si>
  <si>
    <t>Φ30×25mm, 리듀서</t>
  </si>
  <si>
    <t>57539168563773A58A704823D2EB432C80537B</t>
  </si>
  <si>
    <t>010357539168563773A58A704823D2EB432C80537B</t>
  </si>
  <si>
    <t>Φ40×30mm, 리듀서</t>
  </si>
  <si>
    <t>57539168563773A58A704823D2EB432C805377</t>
  </si>
  <si>
    <t>010357539168563773A58A704823D2EB432C805377</t>
  </si>
  <si>
    <t>Φ25mm, 캡</t>
  </si>
  <si>
    <t>57539168563773A58A704823D2EB432C878581</t>
  </si>
  <si>
    <t>010357539168563773A58A704823D2EB432C878581</t>
  </si>
  <si>
    <t>Φ40mm, 캡</t>
  </si>
  <si>
    <t>57539168563773A58A704823D2EB432C878583</t>
  </si>
  <si>
    <t>010357539168563773A58A704823D2EB432C878583</t>
  </si>
  <si>
    <t>Φ20, K-유니언</t>
  </si>
  <si>
    <t>57539168563773A58A704823D2EB432C86F94C</t>
  </si>
  <si>
    <t>010357539168563773A58A704823D2EB432C86F94C</t>
  </si>
  <si>
    <t>Φ25, K-유니언</t>
  </si>
  <si>
    <t>57539168563773A58A704823D2EB432C86F94F</t>
  </si>
  <si>
    <t>010357539168563773A58A704823D2EB432C86F94F</t>
  </si>
  <si>
    <t>Φ32, K-유니언</t>
  </si>
  <si>
    <t>57539168563773A58A704823D2EB432C86F94E</t>
  </si>
  <si>
    <t>010357539168563773A58A704823D2EB432C86F94E</t>
  </si>
  <si>
    <t>Φ20mm, 소켓</t>
  </si>
  <si>
    <t>57539168563773A58A704823D2EB432C85D720</t>
  </si>
  <si>
    <t>010357539168563773A58A704823D2EB432C85D720</t>
  </si>
  <si>
    <t>Φ25mm, 소켓</t>
  </si>
  <si>
    <t>57539168563773A58A704823D2EB432C85D723</t>
  </si>
  <si>
    <t>010357539168563773A58A704823D2EB432C85D723</t>
  </si>
  <si>
    <t>Φ30mm, 소켓</t>
  </si>
  <si>
    <t>57539168563773A58A704823D2EB432C85D722</t>
  </si>
  <si>
    <t>010357539168563773A58A704823D2EB432C85D722</t>
  </si>
  <si>
    <t>Φ20, 숫어댑터소켓</t>
  </si>
  <si>
    <t>57539168563773A58A704823D2EB432C85D199</t>
  </si>
  <si>
    <t>010357539168563773A58A704823D2EB432C85D199</t>
  </si>
  <si>
    <t>Φ25, 숫어댑터소켓</t>
  </si>
  <si>
    <t>57539168563773A58A704823D2EB432C85D19A</t>
  </si>
  <si>
    <t>010357539168563773A58A704823D2EB432C85D19A</t>
  </si>
  <si>
    <t>Φ32, 숫어댑터소켓</t>
  </si>
  <si>
    <t>57539168563773A58A704823D2EB432C85D19B</t>
  </si>
  <si>
    <t>010357539168563773A58A704823D2EB432C85D19B</t>
  </si>
  <si>
    <t>배수용 경질염화비닐 이음관</t>
  </si>
  <si>
    <t>관통스리브 D40</t>
  </si>
  <si>
    <t>57539168563773A58B00436D84ABA297BFA685</t>
  </si>
  <si>
    <t>010357539168563773A58B00436D84ABA297BFA685</t>
  </si>
  <si>
    <t>관통스리브 D50</t>
  </si>
  <si>
    <t>57539168563773A58B00436D84ABA297BFA684</t>
  </si>
  <si>
    <t>010357539168563773A58B00436D84ABA297BFA684</t>
  </si>
  <si>
    <t>관통스리브 D75</t>
  </si>
  <si>
    <t>57539168563773A58B00436D84ABA297BFA683</t>
  </si>
  <si>
    <t>010357539168563773A58B00436D84ABA297BFA683</t>
  </si>
  <si>
    <t>볼밸브</t>
  </si>
  <si>
    <t>Φ20mm×10K, STS</t>
  </si>
  <si>
    <t>57539168563770D4F8204AFD463380DD189021</t>
  </si>
  <si>
    <t>010357539168563770D4F8204AFD463380DD189021</t>
  </si>
  <si>
    <t>Φ25mm×10K, STS</t>
  </si>
  <si>
    <t>57539168563770D4F8204AFD463380DD189022</t>
  </si>
  <si>
    <t>010357539168563770D4F8204AFD463380DD189022</t>
  </si>
  <si>
    <t>Φ32mm×10K, STS</t>
  </si>
  <si>
    <t>57539168563770D4F8204AFD463380DD189023</t>
  </si>
  <si>
    <t>010357539168563770D4F8204AFD463380DD189023</t>
  </si>
  <si>
    <t>강관스리브 (지수판포함)</t>
  </si>
  <si>
    <t>50C2F16AFEAD71792FE04AC895FBB8</t>
  </si>
  <si>
    <t>010350C2F16AFEAD71792FE04AC895FBB8</t>
  </si>
  <si>
    <t>슬리브설치(바닥)</t>
  </si>
  <si>
    <t>D25~D50</t>
  </si>
  <si>
    <t>50C2F16AFEAD717808C041555C4831</t>
  </si>
  <si>
    <t>010350C2F16AFEAD717808C041555C4831</t>
  </si>
  <si>
    <t>슬리브설치(벽체)</t>
  </si>
  <si>
    <t>50C2F16AFEAD717FB7C04F27D3EBEF</t>
  </si>
  <si>
    <t>010350C2F16AFEAD717FB7C04F27D3EBEF</t>
  </si>
  <si>
    <t>D65~D100</t>
  </si>
  <si>
    <t>50C2F16AFEAD717FB7C04F241F6578</t>
  </si>
  <si>
    <t>010350C2F16AFEAD717FB7C04F241F6578</t>
  </si>
  <si>
    <t>010350D7C16242697636ADD0424BF93D302DDCBE72</t>
  </si>
  <si>
    <t>010350D7C16242697636ADD0424BF93D302DDCBD60</t>
  </si>
  <si>
    <t>0103511B7161F4A67B4820F04626031C002</t>
  </si>
  <si>
    <t>010457539168563773A7B8704C9A4C8674F45EA7FF</t>
  </si>
  <si>
    <t>010457539168563773A7B8704C9A4C8674F45EA7F3</t>
  </si>
  <si>
    <t>0104511B7161F4A67B4820F04626031F001</t>
  </si>
  <si>
    <t>Φ100mm, 90˚단곡관(DTS)</t>
  </si>
  <si>
    <t>57539168563773A58B00436CFEFFC613616F55</t>
  </si>
  <si>
    <t>010457539168563773A58B00436CFEFFC613616F55</t>
  </si>
  <si>
    <t>Φ100×Φ100mm, PVC YT관, DTS</t>
  </si>
  <si>
    <t>57539168563773A58B00436CFEFFC6125DC8B4</t>
  </si>
  <si>
    <t>010457539168563773A58B00436CFEFFC6125DC8B4</t>
  </si>
  <si>
    <t>010457539168563773A58B00436CFEFFC6125DCA6F</t>
  </si>
  <si>
    <t>Φ100mm, PVC P트랩, DTS</t>
  </si>
  <si>
    <t>57539168563773A58B00436CFEFFC6125C2A59</t>
  </si>
  <si>
    <t>010457539168563773A58B00436CFEFFC6125C2A59</t>
  </si>
  <si>
    <t>Φ100mm, PVC C.O., DTS</t>
  </si>
  <si>
    <t>57539168563773A58B00436CFEFFC6125FF6BE</t>
  </si>
  <si>
    <t>010457539168563773A58B00436CFEFFC6125FF6BE</t>
  </si>
  <si>
    <t>010457539168563773A58B00436CFEFFC6125FF6B0</t>
  </si>
  <si>
    <t>Φ100mm, PVC F.D</t>
  </si>
  <si>
    <t>57539168563773A58B00436CFEFFC6125FF488</t>
  </si>
  <si>
    <t>010457539168563773A58B00436CFEFFC6125FF488</t>
  </si>
  <si>
    <t>D100</t>
  </si>
  <si>
    <t>50C2F16AFEAD71792FE04AC78E8941</t>
  </si>
  <si>
    <t>010450C2F16AFEAD71792FE04AC78E8941</t>
  </si>
  <si>
    <t>D150</t>
  </si>
  <si>
    <t>50C2F16AFEAD71792FE04BD4098DCB</t>
  </si>
  <si>
    <t>010450C2F16AFEAD71792FE04BD4098DCB</t>
  </si>
  <si>
    <t>010450C2F16AFEAD717FB7C04F241F6578</t>
  </si>
  <si>
    <t>D125~D150</t>
  </si>
  <si>
    <t>50C2F16AFEAD717FB7C04F2525B045</t>
  </si>
  <si>
    <t>010450C2F16AFEAD717FB7C04F2525B045</t>
  </si>
  <si>
    <t>010450D7C16242697636ADD0424BF93D302DDCBE72</t>
  </si>
  <si>
    <t>010450D7C16242697636ADD0424BF93D302DDCBD60</t>
  </si>
  <si>
    <t>0104511B7161F4A67B4820F04626031C002</t>
  </si>
  <si>
    <t>공조덕트</t>
  </si>
  <si>
    <t>공조덕트, 스파이럴, Φ200mm</t>
  </si>
  <si>
    <t>57539168563770DB2E604593F8AEB1B5CFCE8B</t>
  </si>
  <si>
    <t>010557539168563770DB2E604593F8AEB1B5CFCE8B</t>
  </si>
  <si>
    <t>공조덕트, 스파이럴, Φ250mm</t>
  </si>
  <si>
    <t>57539168563770DB2E604593F8AEB1B5CFCE89</t>
  </si>
  <si>
    <t>010557539168563770DB2E604593F8AEB1B5CFCE89</t>
  </si>
  <si>
    <t>공조덕트, 스파이럴, Φ300mm</t>
  </si>
  <si>
    <t>57539168563770DB2E604593F8AEB1B5CFCE87</t>
  </si>
  <si>
    <t>010557539168563770DB2E604593F8AEB1B5CFCE87</t>
  </si>
  <si>
    <t>후렉시블덕트(비보온)</t>
  </si>
  <si>
    <t>알루미늄, Φ200mm</t>
  </si>
  <si>
    <t>57539168563770DB2E604593F8AEB1B6DD6A72</t>
  </si>
  <si>
    <t>010557539168563770DB2E604593F8AEB1B6DD6A72</t>
  </si>
  <si>
    <t>알루미늄, Φ250mm</t>
  </si>
  <si>
    <t>57539168563770DB2E604593F8AEB1B6DD6A70</t>
  </si>
  <si>
    <t>010557539168563770DB2E604593F8AEB1B6DD6A70</t>
  </si>
  <si>
    <t>알루미늄, Φ300mm</t>
  </si>
  <si>
    <t>57539168563770DB2E604593F8AEB1B6DD6A71</t>
  </si>
  <si>
    <t>010557539168563770DB2E604593F8AEB1B6DD6A71</t>
  </si>
  <si>
    <t>공조덕트, 스파이럴엘보, Φ200mm</t>
  </si>
  <si>
    <t>57539168563770DB2E604593F8AEB1B5CA42F0</t>
  </si>
  <si>
    <t>010557539168563770DB2E604593F8AEB1B5CA42F0</t>
  </si>
  <si>
    <t>공조덕트, 스파이럴엘보, Φ250mm</t>
  </si>
  <si>
    <t>57539168563770DB2E604593F8AEB1B5CA42F2</t>
  </si>
  <si>
    <t>010557539168563770DB2E604593F8AEB1B5CA42F2</t>
  </si>
  <si>
    <t>공조덕트, 스파이럴엘보, Φ300mm</t>
  </si>
  <si>
    <t>57539168563770DB2E604593F8AEB1B5CA42F4</t>
  </si>
  <si>
    <t>010557539168563770DB2E604593F8AEB1B5CA42F4</t>
  </si>
  <si>
    <t>STS BAND</t>
  </si>
  <si>
    <t>57539168563770DB2E604592D3BA0F0BB0F79C</t>
  </si>
  <si>
    <t>010557539168563770DB2E604592D3BA0F0BB0F79C</t>
  </si>
  <si>
    <t>D250</t>
  </si>
  <si>
    <t>57539168563770DB2E604592D3BA0F0BB0F79D</t>
  </si>
  <si>
    <t>010557539168563770DB2E604592D3BA0F0BB0F79D</t>
  </si>
  <si>
    <t>D300</t>
  </si>
  <si>
    <t>57539168563770DB2E604592D3BA0F0BB0F79E</t>
  </si>
  <si>
    <t>010557539168563770DB2E604592D3BA0F0BB0F79E</t>
  </si>
  <si>
    <t>원형환기구(STS)</t>
  </si>
  <si>
    <t>57539168563770DB2E604592D3BA0F0BB0F4C2</t>
  </si>
  <si>
    <t>010557539168563770DB2E604592D3BA0F0BB0F4C2</t>
  </si>
  <si>
    <t>57539168563770DB2E604592D3BA0F0BB0F4C3</t>
  </si>
  <si>
    <t>010557539168563770DB2E604592D3BA0F0BB0F4C3</t>
  </si>
  <si>
    <t>57539168563770DB2E604592D3BA0F0BB0F4CC</t>
  </si>
  <si>
    <t>010557539168563770DB2E604592D3BA0F0BB0F4CC</t>
  </si>
  <si>
    <t>지지행어</t>
  </si>
  <si>
    <t>지지행어, 덕트행어(O-타입), Φ200mm</t>
  </si>
  <si>
    <t>57264161E2927D1AE4C041987DFF652E89B458</t>
  </si>
  <si>
    <t>010557264161E2927D1AE4C041987DFF652E89B458</t>
  </si>
  <si>
    <t>지지행어, 덕트행어(O-타입), Φ250mm</t>
  </si>
  <si>
    <t>57264161E2927D1AE4C041987DFF652E89B45B</t>
  </si>
  <si>
    <t>010557264161E2927D1AE4C041987DFF652E89B45B</t>
  </si>
  <si>
    <t>지지행어, 덕트행어(O-타입), Φ300mm</t>
  </si>
  <si>
    <t>57264161E2927D1AE4C041987DFF652E89B45A</t>
  </si>
  <si>
    <t>010557264161E2927D1AE4C041987DFF652E89B45A</t>
  </si>
  <si>
    <t>D200~D250</t>
  </si>
  <si>
    <t>50C2F16AFEAD717FB7C04F2251D1A5</t>
  </si>
  <si>
    <t>010550C2F16AFEAD717FB7C04F2251D1A5</t>
  </si>
  <si>
    <t>D300~D400</t>
  </si>
  <si>
    <t>50C2F16AFEAD717FB7C04F2378FB26</t>
  </si>
  <si>
    <t>010550C2F16AFEAD717FB7C04F2378FB26</t>
  </si>
  <si>
    <t>관통스리브 D200</t>
  </si>
  <si>
    <t>57539168563773A58B00436D84ABA297BFA68F</t>
  </si>
  <si>
    <t>010557539168563773A58B00436D84ABA297BFA68F</t>
  </si>
  <si>
    <t>관통스리브 D250</t>
  </si>
  <si>
    <t>51BA7163835E7AD85D90484BF2386DF39A6D65</t>
  </si>
  <si>
    <t>010551BA7163835E7AD85D90484BF2386DF39A6D65</t>
  </si>
  <si>
    <t>관통스리브 D300</t>
  </si>
  <si>
    <t>51BA7163835E7AD85D90484BF2386DF39A6D64</t>
  </si>
  <si>
    <t>010551BA7163835E7AD85D90484BF2386DF39A6D64</t>
  </si>
  <si>
    <t>B,D,D</t>
  </si>
  <si>
    <t>51BA7163835E7AD85D90484BF2386DF39A6D67</t>
  </si>
  <si>
    <t>010551BA7163835E7AD85D90484BF2386DF39A6D67</t>
  </si>
  <si>
    <t>51BA7163835E7AD85D90484BF2386DF39A6D66</t>
  </si>
  <si>
    <t>010551BA7163835E7AD85D90484BF2386DF39A6D66</t>
  </si>
  <si>
    <t>51BA7163835E7AD85D90484BF2386DF39A6D69</t>
  </si>
  <si>
    <t>010551BA7163835E7AD85D90484BF2386DF39A6D69</t>
  </si>
  <si>
    <t>010550D7C16242697636ADD0424BF93D302DDCBE72</t>
  </si>
  <si>
    <t>덕트공</t>
  </si>
  <si>
    <t>50D7C16242697636ADD0424BF93D302DDCBA96</t>
  </si>
  <si>
    <t>010550D7C16242697636ADD0424BF93D302DDCBA96</t>
  </si>
  <si>
    <t>0105511B7161F4A67B4820F04626031F001</t>
  </si>
  <si>
    <t>010601  냉난방기설치공사</t>
  </si>
  <si>
    <t>010601</t>
  </si>
  <si>
    <t>인버터 냉,난방기 실외기</t>
  </si>
  <si>
    <t>0.8HP</t>
  </si>
  <si>
    <t>5195016B87227BB1D4504402ADBA8CB57682CE</t>
  </si>
  <si>
    <t>0106015195016B87227BB1D4504402ADBA8CB57682CE</t>
  </si>
  <si>
    <t>2.0HP</t>
  </si>
  <si>
    <t>5195016B87227BB1D4504402ADBA8CB57682CF</t>
  </si>
  <si>
    <t>0106015195016B87227BB1D4504402ADBA8CB57682CF</t>
  </si>
  <si>
    <t>2.5HP</t>
  </si>
  <si>
    <t>5195016B87227BB1D4504402ADBA8CB57682CC</t>
  </si>
  <si>
    <t>0106015195016B87227BB1D4504402ADBA8CB57682CC</t>
  </si>
  <si>
    <t>3HP</t>
  </si>
  <si>
    <t>5195016B87227BB1D4504402ADBA8CB57682CD</t>
  </si>
  <si>
    <t>0106015195016B87227BB1D4504402ADBA8CB57682CD</t>
  </si>
  <si>
    <t>4HP(단상)</t>
  </si>
  <si>
    <t>5195016B87227BB1D4504402ADBA8CB57682C2</t>
  </si>
  <si>
    <t>0106015195016B87227BB1D4504402ADBA8CB57682C2</t>
  </si>
  <si>
    <t>인버터 냉,난방기 실내기</t>
  </si>
  <si>
    <t>5195016B87227BB1D4504402ADBA8CB57682C3</t>
  </si>
  <si>
    <t>0106015195016B87227BB1D4504402ADBA8CB57682C3</t>
  </si>
  <si>
    <t>5195016B87227BB1D4504402ADBA8CB57683D1</t>
  </si>
  <si>
    <t>0106015195016B87227BB1D4504402ADBA8CB57683D1</t>
  </si>
  <si>
    <t>5195016B87227BB1D4504402ADBA8CB57683D0</t>
  </si>
  <si>
    <t>0106015195016B87227BB1D4504402ADBA8CB57683D0</t>
  </si>
  <si>
    <t>5195016B87227BB1D4504402ADBA8CB57683D3</t>
  </si>
  <si>
    <t>0106015195016B87227BB1D4504402ADBA8CB57683D3</t>
  </si>
  <si>
    <t>5195016B87227BB1D4504402ADBA8CB57683D2</t>
  </si>
  <si>
    <t>0106015195016B87227BB1D4504402ADBA8CB57683D2</t>
  </si>
  <si>
    <t>룸 컨트롤러</t>
  </si>
  <si>
    <t>유선리모컨</t>
  </si>
  <si>
    <t>5195016B87227BB1D4504402ADBA8CB57683D5</t>
  </si>
  <si>
    <t>0106015195016B87227BB1D4504402ADBA8CB57683D5</t>
  </si>
  <si>
    <t>기능중앙제어기</t>
  </si>
  <si>
    <t>중앙제어기</t>
  </si>
  <si>
    <t>5195016B87227BB1D4504402ADBA8CB57683D4</t>
  </si>
  <si>
    <t>0106015195016B87227BB1D4504402ADBA8CB57683D4</t>
  </si>
  <si>
    <t>중계기</t>
  </si>
  <si>
    <t>중앙제어용 중계기</t>
  </si>
  <si>
    <t>5195016B87227BB1D4504402ADBA8CB57683D7</t>
  </si>
  <si>
    <t>0106015195016B87227BB1D4504402ADBA8CB57683D7</t>
  </si>
  <si>
    <t>설치공사</t>
  </si>
  <si>
    <t xml:space="preserve"> 기본설치</t>
  </si>
  <si>
    <t>5195016B87227BB1D4504402ADBA8CB57683D6</t>
  </si>
  <si>
    <t>0106015195016B87227BB1D4504402ADBA8CB57683D6</t>
  </si>
  <si>
    <t>냉매관및설치</t>
  </si>
  <si>
    <t>5195016B87227BB1D4504402ADBA8CB57683D9</t>
  </si>
  <si>
    <t>0106015195016B87227BB1D4504402ADBA8CB57683D9</t>
  </si>
  <si>
    <t>5195016B87227BB1D4504402ADBA8CB57683D8</t>
  </si>
  <si>
    <t>0106015195016B87227BB1D4504402ADBA8CB57683D8</t>
  </si>
  <si>
    <t>010602</t>
  </si>
  <si>
    <t>5195016B87227BB1D4504402ADBA8CB57683D10</t>
  </si>
  <si>
    <t>010603</t>
  </si>
  <si>
    <t>0106015195016B87227BB1D4504402ADBA8CB57683D10</t>
  </si>
  <si>
    <t>PVC드레인관설치</t>
  </si>
  <si>
    <t>5195016B87227BB1D4504402ADBA8CB57683D11</t>
  </si>
  <si>
    <t>010604</t>
  </si>
  <si>
    <t>0106015195016B87227BB1D4504402ADBA8CB57683D11</t>
  </si>
  <si>
    <t>함석배관커버</t>
  </si>
  <si>
    <t>5195016B87227BB1D4504402ADBA8CB57683D12</t>
  </si>
  <si>
    <t>010605</t>
  </si>
  <si>
    <t>0106015195016B87227BB1D4504402ADBA8CB57683D12</t>
  </si>
  <si>
    <t>MDF배관커버</t>
  </si>
  <si>
    <t>5195016B87227BB1D4504402ADBA8CB57683D13</t>
  </si>
  <si>
    <t>010606</t>
  </si>
  <si>
    <t>0106015195016B87227BB1D4504402ADBA8CB57683D13</t>
  </si>
  <si>
    <t>스텐(STS)배관커버</t>
  </si>
  <si>
    <t>5195016B87227BB1D4504402ADBA8CB57683D14</t>
  </si>
  <si>
    <t>010607</t>
  </si>
  <si>
    <t>0106015195016B87227BB1D4504402ADBA8CB57683D14</t>
  </si>
  <si>
    <t>실내외기간통신용케이블</t>
  </si>
  <si>
    <t>CD관포함</t>
  </si>
  <si>
    <t>5195016B87227BB1D4504402ADBA8CB57683D15</t>
  </si>
  <si>
    <t>010608</t>
  </si>
  <si>
    <t>0106015195016B87227BB1D4504402ADBA8CB57683D15</t>
  </si>
  <si>
    <t>룸컨트롤러설치전선</t>
  </si>
  <si>
    <t>5195016B87227BB1D4504402ADBA8CB57683D16</t>
  </si>
  <si>
    <t>010609</t>
  </si>
  <si>
    <t>0106015195016B87227BB1D4504402ADBA8CB57683D16</t>
  </si>
  <si>
    <t>중앙컨트롤러설치전선</t>
  </si>
  <si>
    <t>5195016B87227BB1D4504402ADBA8CB57683D17</t>
  </si>
  <si>
    <t>010610</t>
  </si>
  <si>
    <t>0106015195016B87227BB1D4504402ADBA8CB57683D17</t>
  </si>
  <si>
    <t>부품</t>
  </si>
  <si>
    <t>실외기노출배관커버트레이</t>
  </si>
  <si>
    <t>5195016B87227BB1D4504402ADBA8CB57683D18</t>
  </si>
  <si>
    <t>010611</t>
  </si>
  <si>
    <t>0106015195016B87227BB1D4504402ADBA8CB57683D18</t>
  </si>
  <si>
    <t>실외기받침대</t>
  </si>
  <si>
    <t>싱글용</t>
  </si>
  <si>
    <t>5195016B87227BB1D4504402ADBA8CB57683D19</t>
  </si>
  <si>
    <t>010612</t>
  </si>
  <si>
    <t>0106015195016B87227BB1D4504402ADBA8CB57683D19</t>
  </si>
  <si>
    <t>장비사용(크레인)</t>
  </si>
  <si>
    <t>공기조절장치설치용</t>
  </si>
  <si>
    <t>5195016B87227BB1D4504402ADBA8CB57683D20</t>
  </si>
  <si>
    <t>010613</t>
  </si>
  <si>
    <t>0106015195016B87227BB1D4504402ADBA8CB57683D20</t>
  </si>
  <si>
    <t>0.54%</t>
  </si>
  <si>
    <t>51BA916765C1752E4C5042C01320AC073C5F61</t>
  </si>
  <si>
    <t>01070151BA916765C1752E4C5042C01320AC073C5F61</t>
  </si>
  <si>
    <t>010602  바닥전기난방</t>
    <phoneticPr fontId="68" type="noConversion"/>
  </si>
  <si>
    <t>전기식방열관시스템(무입식)</t>
  </si>
  <si>
    <t>30M</t>
  </si>
  <si>
    <t>51BA916765C1752E4C5042C01320AC073C5E5B</t>
  </si>
  <si>
    <t>01070151BA916765C1752E4C5042C01320AC073C5E5B</t>
  </si>
  <si>
    <t>40M</t>
  </si>
  <si>
    <t>51BA916765C1752E4C5042C01320AC073C5E58</t>
  </si>
  <si>
    <t>01070151BA916765C1752E4C5042C01320AC073C5E58</t>
  </si>
  <si>
    <t>80M</t>
  </si>
  <si>
    <t>51BA916765C1752E4C5042C01320AC073C5E59</t>
  </si>
  <si>
    <t>01070151BA916765C1752E4C5042C01320AC073C5E59</t>
  </si>
  <si>
    <t>85M</t>
  </si>
  <si>
    <t>51BA916765C1752E4C5042C01320AC073C5E5E</t>
  </si>
  <si>
    <t>01070151BA916765C1752E4C5042C01320AC073C5E5E</t>
  </si>
  <si>
    <t>90M</t>
  </si>
  <si>
    <t>51BA916765C1752E4C5042C01320AC073C5E5F</t>
  </si>
  <si>
    <t>01070151BA916765C1752E4C5042C01320AC073C5E5F</t>
  </si>
  <si>
    <t>95M</t>
  </si>
  <si>
    <t>51BA916765C1752E4C5042C01320AC073C5E5C</t>
  </si>
  <si>
    <t>01070151BA916765C1752E4C5042C01320AC073C5E5C</t>
  </si>
  <si>
    <t>100M</t>
  </si>
  <si>
    <t>51BA916765C1752E4C5042C01320AC073C5E5D</t>
  </si>
  <si>
    <t>01070151BA916765C1752E4C5042C01320AC073C5E5D</t>
  </si>
  <si>
    <t>105M</t>
  </si>
  <si>
    <t>51BA916765C1752E4C5042C01320AC073C5E52</t>
  </si>
  <si>
    <t>01070151BA916765C1752E4C5042C01320AC073C5E52</t>
  </si>
  <si>
    <t>110M</t>
  </si>
  <si>
    <t>51BA916765C1752E4C5042C01320AC073C5E53</t>
  </si>
  <si>
    <t>01070151BA916765C1752E4C5042C01320AC073C5E53</t>
  </si>
  <si>
    <t>온도조절기(개별식)</t>
  </si>
  <si>
    <t>51BA916765C1752E4C5042C01320AC073C5F60</t>
  </si>
  <si>
    <t>01070151BA916765C1752E4C5042C01320AC073C5F60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</si>
</sst>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7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#"/>
    <numFmt numFmtId="177" formatCode="&quot;(￦&quot;#,##0\ &quot;원)&quot;"/>
    <numFmt numFmtId="178" formatCode="&quot;직접노무비 *&quot;\ 0.0%"/>
    <numFmt numFmtId="179" formatCode="&quot;노무비 *&quot;\ 0.0%"/>
    <numFmt numFmtId="180" formatCode="&quot;노무비 *&quot;\ 0.00%"/>
    <numFmt numFmtId="181" formatCode="&quot;직접노무비 *&quot;\ 0.00%"/>
    <numFmt numFmtId="182" formatCode="&quot;국민건강보험료 *&quot;\ 0.00%"/>
    <numFmt numFmtId="183" formatCode="&quot;(재료비+직노) *&quot;\ 0.00%\+\3\2\9\4000"/>
    <numFmt numFmtId="184" formatCode="&quot;(재료비+노무비) *&quot;\ 0.0%"/>
    <numFmt numFmtId="185" formatCode="&quot;(재료비+직.노+기계경비) *&quot;\ 0.0%"/>
    <numFmt numFmtId="186" formatCode="&quot;(재료비+직.노+기계경비) *&quot;\ 0.00%"/>
    <numFmt numFmtId="187" formatCode="&quot;(재료비+직.노+기계경비) *&quot;\ 0.000%"/>
    <numFmt numFmtId="188" formatCode="&quot;(노무비+경비+일반관리비) *&quot;\ 0%"/>
    <numFmt numFmtId="189" formatCode="&quot;공급가액 *&quot;\ 0%"/>
    <numFmt numFmtId="190" formatCode="&quot;?#,##0.00;[Red]\-&quot;&quot;?&quot;#,##0.00"/>
    <numFmt numFmtId="191" formatCode="0.000"/>
    <numFmt numFmtId="192" formatCode="mm&quot;월&quot;\ dd&quot;일&quot;"/>
    <numFmt numFmtId="193" formatCode="#,##0;[Red]&quot;-&quot;#,##0"/>
    <numFmt numFmtId="194" formatCode="#,##0;&quot;-&quot;#,##0"/>
    <numFmt numFmtId="195" formatCode="#,##0.000000"/>
    <numFmt numFmtId="196" formatCode="#,###.0"/>
    <numFmt numFmtId="197" formatCode="_ * #,##0.00_ ;_ * \-#,##0.00_ ;_ * &quot;-&quot;??_ ;_ @_ "/>
    <numFmt numFmtId="198" formatCode="#,##0.00_ "/>
    <numFmt numFmtId="199" formatCode="#,##0\ ;[Red]&quot;-&quot;#,##0\ "/>
    <numFmt numFmtId="200" formatCode="* #,##0\ ;[Red]* &quot;-&quot;#,##0\ "/>
    <numFmt numFmtId="201" formatCode="#,##0.####;[Red]&quot;-&quot;#,##0.####"/>
    <numFmt numFmtId="202" formatCode="#,##0.0###\ ;[Red]&quot;-&quot;#,##0.0###\ "/>
    <numFmt numFmtId="203" formatCode="_ &quot;₩&quot;* #,##0_ ;_ &quot;₩&quot;* &quot;₩&quot;\!\-#,##0_ ;_ &quot;₩&quot;* &quot;-&quot;_ ;_ @_ "/>
    <numFmt numFmtId="204" formatCode="_ &quot;₩&quot;* #,##0.00_ ;_ &quot;₩&quot;* &quot;₩&quot;\!\-#,##0.00_ ;_ &quot;₩&quot;* &quot;-&quot;??_ ;_ @_ "/>
    <numFmt numFmtId="205" formatCode="0.000%"/>
    <numFmt numFmtId="206" formatCode="_ * #,##0_ ;_ * &quot;₩&quot;\!\-#,##0_ ;_ * &quot;-&quot;_ ;_ @_ "/>
    <numFmt numFmtId="207" formatCode="&quot;S&quot;\ #,##0;[Red]\-&quot;S&quot;\ #,##0"/>
    <numFmt numFmtId="208" formatCode="_ * #,##0.00_ ;_ * &quot;₩&quot;\!\-#,##0.00_ ;_ * &quot;-&quot;??_ ;_ @_ "/>
    <numFmt numFmtId="209" formatCode="&quot;US$&quot;#,##0_);[Red]\(&quot;US$&quot;#,##0\)"/>
    <numFmt numFmtId="210" formatCode="_ * #,##0.0000_ ;_ * \-#,##0.0000_ ;_ * &quot;-&quot;_ ;_ @_ "/>
    <numFmt numFmtId="211" formatCode="&quot;$&quot;#,##0_);[Red]\(&quot;$&quot;#,##0\)"/>
    <numFmt numFmtId="212" formatCode="_ &quot;₩&quot;* #,##0.00_ ;_ &quot;₩&quot;* &quot;₩&quot;&quot;₩&quot;&quot;₩&quot;&quot;₩&quot;&quot;₩&quot;&quot;₩&quot;&quot;₩&quot;&quot;₩&quot;\-#,##0.00_ ;_ &quot;₩&quot;* &quot;-&quot;??_ ;_ @_ "/>
    <numFmt numFmtId="213" formatCode="#,##0.0;[Red]\(#,##0.0\)"/>
    <numFmt numFmtId="214" formatCode="&quot;₩&quot;&quot;₩&quot;&quot;₩&quot;&quot;₩&quot;&quot;₩&quot;&quot;₩&quot;&quot;₩&quot;&quot;₩&quot;\$#,##0_);&quot;₩&quot;&quot;₩&quot;&quot;₩&quot;&quot;₩&quot;&quot;₩&quot;&quot;₩&quot;&quot;₩&quot;&quot;₩&quot;\(&quot;₩&quot;&quot;₩&quot;&quot;₩&quot;&quot;₩&quot;&quot;₩&quot;&quot;₩&quot;&quot;₩&quot;&quot;₩&quot;\$#,##0&quot;₩&quot;&quot;₩&quot;&quot;₩&quot;&quot;₩&quot;&quot;₩&quot;&quot;₩&quot;&quot;₩&quot;&quot;₩&quot;\)"/>
    <numFmt numFmtId="215" formatCode="#,##0_ "/>
    <numFmt numFmtId="216" formatCode="#,##0;[Red]\(#,##0\)"/>
    <numFmt numFmtId="217" formatCode="&quot;계 *&quot;\ 0.00%"/>
    <numFmt numFmtId="218" formatCode="#,##0.0########"/>
    <numFmt numFmtId="219" formatCode="#,###;\-#,###;#;"/>
  </numFmts>
  <fonts count="6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name val="굴림"/>
      <family val="3"/>
      <charset val="129"/>
    </font>
    <font>
      <b/>
      <u/>
      <sz val="16"/>
      <name val="굴림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8"/>
      <name val="굴림체"/>
      <family val="3"/>
      <charset val="129"/>
    </font>
    <font>
      <sz val="11"/>
      <name val="굴림"/>
      <family val="3"/>
      <charset val="129"/>
    </font>
    <font>
      <sz val="16"/>
      <name val="굴림"/>
      <family val="3"/>
      <charset val="129"/>
    </font>
    <font>
      <sz val="8.5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0"/>
      <name val="Arial"/>
      <family val="2"/>
    </font>
    <font>
      <sz val="12"/>
      <name val="굴림체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2"/>
      <name val="돋움"/>
      <family val="3"/>
      <charset val="129"/>
    </font>
    <font>
      <sz val="12"/>
      <name val="바탕체"/>
      <family val="1"/>
      <charset val="129"/>
    </font>
    <font>
      <sz val="12"/>
      <name val="System"/>
      <family val="2"/>
      <charset val="129"/>
    </font>
    <font>
      <sz val="11"/>
      <name val="바탕체"/>
      <family val="1"/>
      <charset val="129"/>
    </font>
    <font>
      <sz val="10"/>
      <name val="바탕체"/>
      <family val="1"/>
      <charset val="129"/>
    </font>
    <font>
      <sz val="12"/>
      <name val="Times New Roman"/>
      <family val="1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u/>
      <sz val="8.25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0"/>
      <name val="명조(English)"/>
      <family val="3"/>
      <charset val="129"/>
    </font>
    <font>
      <sz val="10"/>
      <name val="굴림체"/>
      <family val="3"/>
      <charset val="129"/>
    </font>
    <font>
      <sz val="10"/>
      <name val="궁서(English)"/>
      <family val="3"/>
      <charset val="129"/>
    </font>
    <font>
      <sz val="12"/>
      <name val="명조"/>
      <family val="3"/>
      <charset val="129"/>
    </font>
    <font>
      <sz val="11"/>
      <color theme="1"/>
      <name val="맑은 고딕"/>
      <family val="3"/>
      <charset val="129"/>
      <scheme val="minor"/>
    </font>
    <font>
      <sz val="13"/>
      <name val="굴림체"/>
      <family val="3"/>
      <charset val="129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8"/>
      <name val="¹UAAA¼"/>
      <family val="1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"/>
      <color indexed="18"/>
      <name val="Courier"/>
      <family val="3"/>
    </font>
    <font>
      <sz val="10"/>
      <name val="돋움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u/>
      <sz val="16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b/>
      <u/>
      <sz val="16"/>
      <color theme="1"/>
      <name val="바탕체"/>
      <family val="1"/>
      <charset val="129"/>
    </font>
    <font>
      <sz val="11"/>
      <color theme="1"/>
      <name val="바탕체"/>
      <family val="2"/>
      <charset val="129"/>
    </font>
    <font>
      <b/>
      <sz val="12"/>
      <color theme="1"/>
      <name val="바탕체"/>
      <family val="1"/>
      <charset val="129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바탕체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220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3" fillId="0" borderId="0"/>
    <xf numFmtId="0" fontId="14" fillId="0" borderId="0"/>
    <xf numFmtId="3" fontId="15" fillId="0" borderId="1"/>
    <xf numFmtId="24" fontId="16" fillId="0" borderId="0" applyFont="0" applyFill="0" applyBorder="0" applyAlignment="0" applyProtection="0"/>
    <xf numFmtId="0" fontId="16" fillId="0" borderId="0" applyNumberFormat="0" applyFont="0" applyFill="0" applyBorder="0" applyAlignment="0" applyProtection="0"/>
    <xf numFmtId="190" fontId="17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190" fontId="17" fillId="0" borderId="0" applyNumberFormat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>
      <alignment vertical="center"/>
    </xf>
    <xf numFmtId="0" fontId="19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2" fillId="0" borderId="0"/>
    <xf numFmtId="0" fontId="18" fillId="0" borderId="0"/>
    <xf numFmtId="0" fontId="18" fillId="0" borderId="0"/>
    <xf numFmtId="0" fontId="21" fillId="0" borderId="0"/>
    <xf numFmtId="0" fontId="2" fillId="0" borderId="0"/>
    <xf numFmtId="0" fontId="2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2" fillId="0" borderId="0"/>
    <xf numFmtId="3" fontId="15" fillId="0" borderId="1"/>
    <xf numFmtId="3" fontId="15" fillId="0" borderId="1"/>
    <xf numFmtId="0" fontId="23" fillId="0" borderId="0">
      <alignment horizontal="center" vertical="center"/>
    </xf>
    <xf numFmtId="41" fontId="18" fillId="0" borderId="0">
      <alignment horizontal="center" vertical="center"/>
    </xf>
    <xf numFmtId="191" fontId="24" fillId="0" borderId="0">
      <alignment horizontal="center" vertical="center"/>
    </xf>
    <xf numFmtId="0" fontId="18" fillId="0" borderId="0"/>
    <xf numFmtId="9" fontId="18" fillId="0" borderId="0">
      <protection locked="0"/>
    </xf>
    <xf numFmtId="2" fontId="25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92" fontId="18" fillId="0" borderId="0"/>
    <xf numFmtId="192" fontId="18" fillId="0" borderId="0"/>
    <xf numFmtId="192" fontId="18" fillId="0" borderId="0"/>
    <xf numFmtId="192" fontId="18" fillId="0" borderId="0"/>
    <xf numFmtId="192" fontId="18" fillId="0" borderId="0"/>
    <xf numFmtId="192" fontId="18" fillId="0" borderId="0"/>
    <xf numFmtId="192" fontId="18" fillId="0" borderId="0"/>
    <xf numFmtId="192" fontId="18" fillId="0" borderId="0"/>
    <xf numFmtId="192" fontId="18" fillId="0" borderId="0"/>
    <xf numFmtId="192" fontId="18" fillId="0" borderId="0"/>
    <xf numFmtId="192" fontId="18" fillId="0" borderId="0"/>
    <xf numFmtId="0" fontId="23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40" fontId="29" fillId="0" borderId="0" applyFont="0" applyFill="0" applyBorder="0" applyAlignment="0" applyProtection="0"/>
    <xf numFmtId="38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9" fontId="23" fillId="2" borderId="0" applyFill="0" applyBorder="0" applyProtection="0">
      <alignment horizontal="right"/>
    </xf>
    <xf numFmtId="10" fontId="23" fillId="0" borderId="0" applyFill="0" applyBorder="0" applyProtection="0">
      <alignment horizontal="right"/>
    </xf>
    <xf numFmtId="0" fontId="30" fillId="0" borderId="0"/>
    <xf numFmtId="193" fontId="31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0" fontId="13" fillId="0" borderId="0"/>
    <xf numFmtId="0" fontId="18" fillId="0" borderId="0"/>
    <xf numFmtId="0" fontId="18" fillId="0" borderId="0"/>
    <xf numFmtId="0" fontId="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34" fillId="0" borderId="0"/>
    <xf numFmtId="0" fontId="15" fillId="0" borderId="0"/>
    <xf numFmtId="0" fontId="18" fillId="0" borderId="0"/>
    <xf numFmtId="0" fontId="21" fillId="0" borderId="0"/>
    <xf numFmtId="0" fontId="1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8" fillId="0" borderId="0"/>
    <xf numFmtId="0" fontId="21" fillId="0" borderId="0"/>
    <xf numFmtId="0" fontId="18" fillId="0" borderId="0"/>
    <xf numFmtId="194" fontId="35" fillId="0" borderId="0" applyFont="0" applyFill="0" applyBorder="0" applyAlignment="0" applyProtection="0"/>
    <xf numFmtId="195" fontId="6" fillId="0" borderId="0" applyFont="0" applyFill="0" applyBorder="0" applyAlignment="0" applyProtection="0"/>
    <xf numFmtId="196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5" fontId="6" fillId="0" borderId="0" applyFont="0" applyFill="0" applyBorder="0" applyAlignment="0" applyProtection="0"/>
    <xf numFmtId="4" fontId="25" fillId="0" borderId="0" applyFont="0" applyFill="0" applyBorder="0" applyAlignment="0" applyProtection="0"/>
    <xf numFmtId="0" fontId="36" fillId="0" borderId="0"/>
    <xf numFmtId="3" fontId="25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198" fontId="23" fillId="2" borderId="0" applyFill="0" applyBorder="0" applyProtection="0">
      <alignment horizontal="right"/>
    </xf>
    <xf numFmtId="199" fontId="34" fillId="0" borderId="0" applyFont="0" applyFill="0" applyBorder="0" applyAlignment="0" applyProtection="0"/>
    <xf numFmtId="200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2" fontId="34" fillId="0" borderId="0" applyFont="0" applyFill="0" applyBorder="0" applyAlignment="0" applyProtection="0"/>
    <xf numFmtId="0" fontId="18" fillId="0" borderId="0" applyFont="0" applyFill="0" applyBorder="0" applyAlignment="0" applyProtection="0"/>
    <xf numFmtId="10" fontId="25" fillId="0" borderId="0" applyFont="0" applyFill="0" applyBorder="0" applyAlignment="0" applyProtection="0"/>
    <xf numFmtId="0" fontId="37" fillId="0" borderId="0">
      <alignment vertical="center"/>
    </xf>
    <xf numFmtId="0" fontId="38" fillId="0" borderId="0">
      <alignment vertical="center"/>
    </xf>
    <xf numFmtId="0" fontId="2" fillId="0" borderId="0">
      <alignment vertical="center"/>
    </xf>
    <xf numFmtId="0" fontId="2" fillId="0" borderId="0"/>
    <xf numFmtId="0" fontId="25" fillId="0" borderId="20" applyNumberFormat="0" applyFont="0" applyFill="0" applyAlignment="0" applyProtection="0"/>
    <xf numFmtId="0" fontId="18" fillId="0" borderId="0" applyFont="0" applyFill="0" applyBorder="0" applyAlignment="0" applyProtection="0"/>
    <xf numFmtId="0" fontId="25" fillId="0" borderId="0" applyFont="0" applyFill="0" applyBorder="0" applyAlignment="0" applyProtection="0"/>
    <xf numFmtId="203" fontId="39" fillId="0" borderId="0" applyFont="0" applyFill="0" applyBorder="0" applyAlignment="0" applyProtection="0"/>
    <xf numFmtId="191" fontId="40" fillId="0" borderId="0" applyFont="0" applyFill="0" applyBorder="0" applyAlignment="0" applyProtection="0"/>
    <xf numFmtId="204" fontId="39" fillId="0" borderId="0" applyFont="0" applyFill="0" applyBorder="0" applyAlignment="0" applyProtection="0"/>
    <xf numFmtId="205" fontId="40" fillId="0" borderId="0" applyFont="0" applyFill="0" applyBorder="0" applyAlignment="0" applyProtection="0"/>
    <xf numFmtId="0" fontId="16" fillId="0" borderId="0"/>
    <xf numFmtId="206" fontId="39" fillId="0" borderId="0" applyFont="0" applyFill="0" applyBorder="0" applyAlignment="0" applyProtection="0"/>
    <xf numFmtId="207" fontId="18" fillId="0" borderId="0" applyFont="0" applyFill="0" applyBorder="0" applyAlignment="0" applyProtection="0"/>
    <xf numFmtId="208" fontId="39" fillId="0" borderId="0" applyFont="0" applyFill="0" applyBorder="0" applyAlignment="0" applyProtection="0"/>
    <xf numFmtId="209" fontId="18" fillId="0" borderId="0" applyFont="0" applyFill="0" applyBorder="0" applyAlignment="0" applyProtection="0"/>
    <xf numFmtId="0" fontId="41" fillId="0" borderId="0"/>
    <xf numFmtId="0" fontId="39" fillId="0" borderId="0"/>
    <xf numFmtId="0" fontId="18" fillId="0" borderId="0" applyFill="0" applyBorder="0" applyAlignment="0"/>
    <xf numFmtId="0" fontId="42" fillId="0" borderId="0"/>
    <xf numFmtId="4" fontId="43" fillId="0" borderId="0">
      <protection locked="0"/>
    </xf>
    <xf numFmtId="38" fontId="16" fillId="0" borderId="0" applyFont="0" applyFill="0" applyBorder="0" applyAlignment="0" applyProtection="0"/>
    <xf numFmtId="210" fontId="2" fillId="0" borderId="0"/>
    <xf numFmtId="0" fontId="13" fillId="0" borderId="0" applyFont="0" applyFill="0" applyBorder="0" applyAlignment="0" applyProtection="0"/>
    <xf numFmtId="0" fontId="44" fillId="0" borderId="0" applyNumberFormat="0" applyAlignment="0">
      <alignment horizontal="left"/>
    </xf>
    <xf numFmtId="1" fontId="43" fillId="0" borderId="0">
      <protection locked="0"/>
    </xf>
    <xf numFmtId="211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212" fontId="2" fillId="0" borderId="0"/>
    <xf numFmtId="0" fontId="2" fillId="0" borderId="0" applyFont="0" applyFill="0" applyBorder="0" applyAlignment="0" applyProtection="0"/>
    <xf numFmtId="213" fontId="2" fillId="0" borderId="0" applyFont="0" applyFill="0" applyBorder="0" applyAlignment="0" applyProtection="0"/>
    <xf numFmtId="214" fontId="2" fillId="0" borderId="0"/>
    <xf numFmtId="0" fontId="45" fillId="0" borderId="0" applyNumberFormat="0" applyAlignment="0">
      <alignment horizontal="left"/>
    </xf>
    <xf numFmtId="0" fontId="43" fillId="0" borderId="0">
      <protection locked="0"/>
    </xf>
    <xf numFmtId="0" fontId="43" fillId="0" borderId="0">
      <protection locked="0"/>
    </xf>
    <xf numFmtId="0" fontId="46" fillId="0" borderId="0">
      <protection locked="0"/>
    </xf>
    <xf numFmtId="0" fontId="43" fillId="0" borderId="0">
      <protection locked="0"/>
    </xf>
    <xf numFmtId="0" fontId="43" fillId="0" borderId="0">
      <protection locked="0"/>
    </xf>
    <xf numFmtId="0" fontId="43" fillId="0" borderId="0">
      <protection locked="0"/>
    </xf>
    <xf numFmtId="0" fontId="46" fillId="0" borderId="0">
      <protection locked="0"/>
    </xf>
    <xf numFmtId="0" fontId="18" fillId="0" borderId="0">
      <alignment vertical="center"/>
    </xf>
    <xf numFmtId="38" fontId="47" fillId="3" borderId="0" applyNumberFormat="0" applyBorder="0" applyAlignment="0" applyProtection="0"/>
    <xf numFmtId="0" fontId="48" fillId="0" borderId="0">
      <alignment horizontal="left"/>
    </xf>
    <xf numFmtId="0" fontId="49" fillId="0" borderId="21" applyNumberFormat="0" applyAlignment="0" applyProtection="0">
      <alignment horizontal="left" vertical="center"/>
    </xf>
    <xf numFmtId="0" fontId="49" fillId="0" borderId="22">
      <alignment horizontal="left" vertical="center"/>
    </xf>
    <xf numFmtId="10" fontId="47" fillId="4" borderId="1" applyNumberFormat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50" fillId="0" borderId="23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37" fontId="51" fillId="0" borderId="0"/>
    <xf numFmtId="0" fontId="52" fillId="0" borderId="0">
      <protection locked="0"/>
    </xf>
    <xf numFmtId="215" fontId="18" fillId="0" borderId="0"/>
    <xf numFmtId="0" fontId="13" fillId="0" borderId="0"/>
    <xf numFmtId="0" fontId="18" fillId="0" borderId="0"/>
    <xf numFmtId="0" fontId="2" fillId="0" borderId="0"/>
    <xf numFmtId="0" fontId="53" fillId="0" borderId="0"/>
    <xf numFmtId="1" fontId="43" fillId="0" borderId="0">
      <protection locked="0"/>
    </xf>
    <xf numFmtId="10" fontId="13" fillId="0" borderId="0" applyFont="0" applyFill="0" applyBorder="0" applyAlignment="0" applyProtection="0"/>
    <xf numFmtId="0" fontId="18" fillId="0" borderId="0">
      <protection locked="0"/>
    </xf>
    <xf numFmtId="0" fontId="18" fillId="0" borderId="0"/>
    <xf numFmtId="30" fontId="54" fillId="0" borderId="0" applyNumberFormat="0" applyFill="0" applyBorder="0" applyAlignment="0" applyProtection="0">
      <alignment horizontal="left"/>
    </xf>
    <xf numFmtId="0" fontId="13" fillId="0" borderId="0"/>
    <xf numFmtId="0" fontId="50" fillId="0" borderId="0"/>
    <xf numFmtId="40" fontId="55" fillId="0" borderId="0" applyBorder="0">
      <alignment horizontal="right"/>
    </xf>
    <xf numFmtId="0" fontId="56" fillId="0" borderId="0" applyFill="0" applyBorder="0" applyProtection="0">
      <alignment horizontal="centerContinuous" vertical="center"/>
    </xf>
    <xf numFmtId="0" fontId="14" fillId="2" borderId="0" applyFill="0" applyBorder="0" applyProtection="0">
      <alignment horizontal="center" vertical="center"/>
    </xf>
    <xf numFmtId="0" fontId="2" fillId="0" borderId="0"/>
    <xf numFmtId="21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8" fillId="0" borderId="0"/>
    <xf numFmtId="0" fontId="18" fillId="0" borderId="0"/>
  </cellStyleXfs>
  <cellXfs count="144">
    <xf numFmtId="0" fontId="0" fillId="0" borderId="0" xfId="0">
      <alignment vertical="center"/>
    </xf>
    <xf numFmtId="0" fontId="6" fillId="0" borderId="0" xfId="1" applyFont="1" applyAlignment="1">
      <alignment vertical="center"/>
    </xf>
    <xf numFmtId="41" fontId="6" fillId="0" borderId="0" xfId="1" applyNumberFormat="1" applyFont="1" applyAlignment="1">
      <alignment horizontal="left" vertical="center"/>
    </xf>
    <xf numFmtId="177" fontId="6" fillId="0" borderId="0" xfId="2" applyNumberFormat="1" applyFont="1" applyAlignment="1">
      <alignment horizontal="left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10" xfId="1" applyFont="1" applyBorder="1" applyAlignment="1">
      <alignment horizontal="distributed" vertical="center" indent="1"/>
    </xf>
    <xf numFmtId="41" fontId="6" fillId="0" borderId="10" xfId="2" applyFont="1" applyBorder="1" applyAlignment="1">
      <alignment vertical="center"/>
    </xf>
    <xf numFmtId="10" fontId="6" fillId="0" borderId="10" xfId="4" applyNumberFormat="1" applyFont="1" applyBorder="1" applyAlignment="1">
      <alignment horizontal="left" vertical="center" indent="1"/>
    </xf>
    <xf numFmtId="0" fontId="6" fillId="0" borderId="11" xfId="1" applyFont="1" applyBorder="1" applyAlignment="1">
      <alignment vertical="center"/>
    </xf>
    <xf numFmtId="41" fontId="9" fillId="0" borderId="0" xfId="2" applyFont="1" applyAlignment="1">
      <alignment vertical="center"/>
    </xf>
    <xf numFmtId="0" fontId="6" fillId="0" borderId="12" xfId="1" applyFont="1" applyBorder="1" applyAlignment="1">
      <alignment horizontal="distributed" vertical="center" indent="1"/>
    </xf>
    <xf numFmtId="41" fontId="6" fillId="0" borderId="12" xfId="2" applyFont="1" applyBorder="1" applyAlignment="1">
      <alignment vertical="center"/>
    </xf>
    <xf numFmtId="10" fontId="6" fillId="0" borderId="12" xfId="4" applyNumberFormat="1" applyFont="1" applyBorder="1" applyAlignment="1">
      <alignment horizontal="left" vertical="center" indent="1"/>
    </xf>
    <xf numFmtId="0" fontId="6" fillId="0" borderId="13" xfId="1" applyFont="1" applyBorder="1" applyAlignment="1">
      <alignment vertical="center"/>
    </xf>
    <xf numFmtId="0" fontId="6" fillId="0" borderId="14" xfId="1" applyFont="1" applyBorder="1" applyAlignment="1">
      <alignment horizontal="distributed" vertical="center" indent="1"/>
    </xf>
    <xf numFmtId="41" fontId="6" fillId="0" borderId="14" xfId="2" applyFont="1" applyBorder="1" applyAlignment="1">
      <alignment vertical="center"/>
    </xf>
    <xf numFmtId="10" fontId="6" fillId="0" borderId="14" xfId="4" applyNumberFormat="1" applyFont="1" applyBorder="1" applyAlignment="1">
      <alignment horizontal="left" vertical="center" indent="1"/>
    </xf>
    <xf numFmtId="0" fontId="6" fillId="0" borderId="15" xfId="1" applyFont="1" applyBorder="1" applyAlignment="1">
      <alignment vertical="center"/>
    </xf>
    <xf numFmtId="178" fontId="6" fillId="0" borderId="12" xfId="4" applyNumberFormat="1" applyFont="1" applyBorder="1" applyAlignment="1">
      <alignment horizontal="left" vertical="center" indent="1"/>
    </xf>
    <xf numFmtId="179" fontId="6" fillId="0" borderId="12" xfId="4" applyNumberFormat="1" applyFont="1" applyBorder="1" applyAlignment="1">
      <alignment horizontal="left" vertical="center" indent="1"/>
    </xf>
    <xf numFmtId="180" fontId="6" fillId="0" borderId="12" xfId="4" applyNumberFormat="1" applyFont="1" applyBorder="1" applyAlignment="1">
      <alignment horizontal="left" vertical="center" indent="1"/>
    </xf>
    <xf numFmtId="181" fontId="6" fillId="0" borderId="12" xfId="4" applyNumberFormat="1" applyFont="1" applyBorder="1" applyAlignment="1">
      <alignment horizontal="left" vertical="center" indent="1"/>
    </xf>
    <xf numFmtId="182" fontId="6" fillId="0" borderId="12" xfId="4" applyNumberFormat="1" applyFont="1" applyBorder="1" applyAlignment="1">
      <alignment horizontal="left" vertical="center" indent="1"/>
    </xf>
    <xf numFmtId="10" fontId="9" fillId="0" borderId="0" xfId="2" applyNumberFormat="1" applyFont="1" applyAlignment="1">
      <alignment vertical="center"/>
    </xf>
    <xf numFmtId="183" fontId="10" fillId="0" borderId="12" xfId="1" applyNumberFormat="1" applyFont="1" applyBorder="1" applyAlignment="1">
      <alignment horizontal="left" vertical="center" wrapText="1" indent="1"/>
    </xf>
    <xf numFmtId="3" fontId="11" fillId="0" borderId="13" xfId="1" applyNumberFormat="1" applyFont="1" applyBorder="1" applyAlignment="1">
      <alignment vertical="center"/>
    </xf>
    <xf numFmtId="0" fontId="6" fillId="0" borderId="0" xfId="1" applyFont="1" applyBorder="1" applyAlignment="1">
      <alignment vertical="center"/>
    </xf>
    <xf numFmtId="184" fontId="6" fillId="0" borderId="12" xfId="4" applyNumberFormat="1" applyFont="1" applyBorder="1" applyAlignment="1">
      <alignment horizontal="left" vertical="center" indent="1"/>
    </xf>
    <xf numFmtId="185" fontId="6" fillId="0" borderId="12" xfId="4" applyNumberFormat="1" applyFont="1" applyFill="1" applyBorder="1" applyAlignment="1">
      <alignment horizontal="left" vertical="center" indent="1"/>
    </xf>
    <xf numFmtId="186" fontId="6" fillId="0" borderId="12" xfId="4" applyNumberFormat="1" applyFont="1" applyBorder="1" applyAlignment="1">
      <alignment horizontal="left" vertical="center" indent="1"/>
    </xf>
    <xf numFmtId="0" fontId="12" fillId="0" borderId="12" xfId="1" applyFont="1" applyBorder="1" applyAlignment="1">
      <alignment horizontal="distributed" vertical="center" indent="1"/>
    </xf>
    <xf numFmtId="0" fontId="12" fillId="0" borderId="12" xfId="5" applyFont="1" applyBorder="1" applyAlignment="1">
      <alignment horizontal="distributed" vertical="center" indent="1"/>
    </xf>
    <xf numFmtId="41" fontId="6" fillId="0" borderId="9" xfId="2" applyFont="1" applyBorder="1" applyAlignment="1">
      <alignment vertical="center"/>
    </xf>
    <xf numFmtId="10" fontId="6" fillId="0" borderId="9" xfId="4" applyNumberFormat="1" applyFont="1" applyBorder="1" applyAlignment="1">
      <alignment horizontal="left" vertical="center" indent="1"/>
    </xf>
    <xf numFmtId="0" fontId="6" fillId="0" borderId="16" xfId="1" applyFont="1" applyBorder="1" applyAlignment="1">
      <alignment vertical="center"/>
    </xf>
    <xf numFmtId="188" fontId="6" fillId="0" borderId="9" xfId="4" applyNumberFormat="1" applyFont="1" applyBorder="1" applyAlignment="1">
      <alignment horizontal="left" vertical="center" indent="1"/>
    </xf>
    <xf numFmtId="189" fontId="6" fillId="0" borderId="9" xfId="4" applyNumberFormat="1" applyFont="1" applyBorder="1" applyAlignment="1">
      <alignment horizontal="left" vertical="center" indent="1"/>
    </xf>
    <xf numFmtId="41" fontId="6" fillId="0" borderId="18" xfId="2" applyFont="1" applyBorder="1" applyAlignment="1">
      <alignment vertical="center"/>
    </xf>
    <xf numFmtId="10" fontId="6" fillId="0" borderId="18" xfId="4" applyNumberFormat="1" applyFont="1" applyBorder="1" applyAlignment="1">
      <alignment horizontal="left" vertical="center" indent="1"/>
    </xf>
    <xf numFmtId="0" fontId="6" fillId="0" borderId="19" xfId="1" applyFont="1" applyBorder="1" applyAlignment="1">
      <alignment vertical="center"/>
    </xf>
    <xf numFmtId="0" fontId="6" fillId="0" borderId="0" xfId="1" applyFont="1" applyAlignment="1">
      <alignment horizontal="right" vertical="center"/>
    </xf>
    <xf numFmtId="41" fontId="6" fillId="0" borderId="0" xfId="2" applyFont="1" applyAlignment="1">
      <alignment vertical="center"/>
    </xf>
    <xf numFmtId="10" fontId="6" fillId="0" borderId="0" xfId="4" applyNumberFormat="1" applyFont="1" applyAlignment="1">
      <alignment horizontal="left" vertical="center" indent="1"/>
    </xf>
    <xf numFmtId="41" fontId="6" fillId="0" borderId="0" xfId="1" applyNumberFormat="1" applyFont="1" applyAlignment="1">
      <alignment horizontal="right" vertical="center"/>
    </xf>
    <xf numFmtId="41" fontId="6" fillId="0" borderId="0" xfId="2" applyFont="1" applyBorder="1" applyAlignment="1">
      <alignment vertical="center"/>
    </xf>
    <xf numFmtId="9" fontId="6" fillId="0" borderId="0" xfId="4" applyFont="1" applyAlignment="1">
      <alignment horizontal="left" vertical="center"/>
    </xf>
    <xf numFmtId="9" fontId="6" fillId="0" borderId="0" xfId="4" applyFont="1" applyAlignment="1">
      <alignment vertical="center"/>
    </xf>
    <xf numFmtId="0" fontId="58" fillId="0" borderId="0" xfId="0" applyFont="1">
      <alignment vertical="center"/>
    </xf>
    <xf numFmtId="0" fontId="59" fillId="0" borderId="1" xfId="0" quotePrefix="1" applyFont="1" applyBorder="1" applyAlignment="1">
      <alignment horizontal="center" vertical="center" wrapText="1"/>
    </xf>
    <xf numFmtId="0" fontId="58" fillId="0" borderId="1" xfId="0" quotePrefix="1" applyFont="1" applyBorder="1" applyAlignment="1">
      <alignment vertical="center" wrapText="1"/>
    </xf>
    <xf numFmtId="0" fontId="58" fillId="0" borderId="1" xfId="0" applyFont="1" applyBorder="1" applyAlignment="1">
      <alignment vertical="center" wrapText="1"/>
    </xf>
    <xf numFmtId="176" fontId="58" fillId="0" borderId="1" xfId="0" applyNumberFormat="1" applyFont="1" applyBorder="1" applyAlignment="1">
      <alignment vertical="center" wrapText="1"/>
    </xf>
    <xf numFmtId="0" fontId="58" fillId="0" borderId="0" xfId="0" quotePrefix="1" applyFont="1" applyAlignment="1">
      <alignment vertical="center"/>
    </xf>
    <xf numFmtId="0" fontId="58" fillId="0" borderId="0" xfId="0" applyFont="1" applyAlignment="1">
      <alignment vertical="center"/>
    </xf>
    <xf numFmtId="176" fontId="58" fillId="0" borderId="0" xfId="0" applyNumberFormat="1" applyFont="1" applyAlignment="1">
      <alignment vertical="center"/>
    </xf>
    <xf numFmtId="176" fontId="58" fillId="0" borderId="0" xfId="0" applyNumberFormat="1" applyFont="1">
      <alignment vertical="center"/>
    </xf>
    <xf numFmtId="0" fontId="59" fillId="0" borderId="1" xfId="0" quotePrefix="1" applyFont="1" applyBorder="1" applyAlignment="1">
      <alignment horizontal="center" vertical="center"/>
    </xf>
    <xf numFmtId="0" fontId="58" fillId="0" borderId="0" xfId="0" applyFont="1" applyAlignment="1">
      <alignment vertical="center"/>
    </xf>
    <xf numFmtId="0" fontId="58" fillId="0" borderId="1" xfId="0" applyFont="1" applyBorder="1" applyAlignment="1">
      <alignment vertical="center" wrapText="1"/>
    </xf>
    <xf numFmtId="0" fontId="58" fillId="0" borderId="0" xfId="0" applyFont="1" applyAlignment="1">
      <alignment vertical="center"/>
    </xf>
    <xf numFmtId="0" fontId="58" fillId="0" borderId="1" xfId="0" applyFont="1" applyBorder="1" applyAlignment="1">
      <alignment vertical="center" wrapText="1"/>
    </xf>
    <xf numFmtId="217" fontId="6" fillId="0" borderId="9" xfId="4" applyNumberFormat="1" applyFont="1" applyBorder="1" applyAlignment="1">
      <alignment horizontal="left" vertical="center" indent="1"/>
    </xf>
    <xf numFmtId="0" fontId="0" fillId="0" borderId="0" xfId="0" applyAlignment="1"/>
    <xf numFmtId="0" fontId="0" fillId="0" borderId="0" xfId="0" applyAlignment="1"/>
    <xf numFmtId="3" fontId="61" fillId="0" borderId="24" xfId="0" applyNumberFormat="1" applyFont="1" applyBorder="1" applyAlignment="1">
      <alignment horizontal="center" vertical="center"/>
    </xf>
    <xf numFmtId="3" fontId="61" fillId="0" borderId="25" xfId="0" applyNumberFormat="1" applyFont="1" applyBorder="1" applyAlignment="1">
      <alignment horizontal="center" vertical="center"/>
    </xf>
    <xf numFmtId="3" fontId="61" fillId="0" borderId="26" xfId="0" applyNumberFormat="1" applyFont="1" applyBorder="1" applyAlignment="1">
      <alignment horizontal="center" vertical="center"/>
    </xf>
    <xf numFmtId="3" fontId="62" fillId="0" borderId="27" xfId="0" applyNumberFormat="1" applyFont="1" applyBorder="1" applyAlignment="1">
      <alignment horizontal="left" vertical="center"/>
    </xf>
    <xf numFmtId="3" fontId="62" fillId="0" borderId="28" xfId="0" applyNumberFormat="1" applyFont="1" applyBorder="1" applyAlignment="1">
      <alignment horizontal="left" vertical="center"/>
    </xf>
    <xf numFmtId="3" fontId="62" fillId="0" borderId="28" xfId="0" applyNumberFormat="1" applyFont="1" applyBorder="1" applyAlignment="1">
      <alignment vertical="center"/>
    </xf>
    <xf numFmtId="3" fontId="62" fillId="0" borderId="28" xfId="0" applyNumberFormat="1" applyFont="1" applyBorder="1" applyAlignment="1">
      <alignment horizontal="center" vertical="center"/>
    </xf>
    <xf numFmtId="3" fontId="62" fillId="0" borderId="28" xfId="0" applyNumberFormat="1" applyFont="1" applyBorder="1" applyAlignment="1">
      <alignment horizontal="right" vertical="center"/>
    </xf>
    <xf numFmtId="3" fontId="62" fillId="0" borderId="29" xfId="0" applyNumberFormat="1" applyFont="1" applyBorder="1" applyAlignment="1">
      <alignment horizontal="left" vertical="center"/>
    </xf>
    <xf numFmtId="218" fontId="62" fillId="0" borderId="28" xfId="0" applyNumberFormat="1" applyFont="1" applyBorder="1" applyAlignment="1">
      <alignment vertical="center"/>
    </xf>
    <xf numFmtId="3" fontId="62" fillId="0" borderId="30" xfId="0" applyNumberFormat="1" applyFont="1" applyBorder="1" applyAlignment="1">
      <alignment vertical="center"/>
    </xf>
    <xf numFmtId="3" fontId="62" fillId="0" borderId="31" xfId="0" applyNumberFormat="1" applyFont="1" applyBorder="1" applyAlignment="1">
      <alignment vertical="center"/>
    </xf>
    <xf numFmtId="3" fontId="62" fillId="0" borderId="3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61" fillId="0" borderId="39" xfId="0" applyNumberFormat="1" applyFont="1" applyBorder="1" applyAlignment="1">
      <alignment horizontal="center" vertical="center"/>
    </xf>
    <xf numFmtId="3" fontId="61" fillId="0" borderId="38" xfId="0" applyNumberFormat="1" applyFont="1" applyBorder="1" applyAlignment="1">
      <alignment horizontal="center" vertical="center"/>
    </xf>
    <xf numFmtId="3" fontId="61" fillId="0" borderId="27" xfId="0" applyNumberFormat="1" applyFont="1" applyBorder="1" applyAlignment="1">
      <alignment horizontal="left" vertical="center"/>
    </xf>
    <xf numFmtId="3" fontId="61" fillId="0" borderId="28" xfId="0" applyNumberFormat="1" applyFont="1" applyBorder="1" applyAlignment="1">
      <alignment horizontal="left" vertical="center"/>
    </xf>
    <xf numFmtId="3" fontId="61" fillId="0" borderId="28" xfId="0" applyNumberFormat="1" applyFont="1" applyBorder="1" applyAlignment="1">
      <alignment horizontal="center" vertical="center"/>
    </xf>
    <xf numFmtId="3" fontId="62" fillId="0" borderId="14" xfId="0" applyNumberFormat="1" applyFont="1" applyBorder="1" applyAlignment="1">
      <alignment vertical="center"/>
    </xf>
    <xf numFmtId="3" fontId="61" fillId="0" borderId="28" xfId="0" applyNumberFormat="1" applyFont="1" applyBorder="1" applyAlignment="1">
      <alignment horizontal="right" vertical="center"/>
    </xf>
    <xf numFmtId="3" fontId="61" fillId="0" borderId="29" xfId="0" applyNumberFormat="1" applyFont="1" applyBorder="1" applyAlignment="1">
      <alignment horizontal="left" vertical="center"/>
    </xf>
    <xf numFmtId="3" fontId="62" fillId="0" borderId="14" xfId="0" applyNumberFormat="1" applyFont="1" applyBorder="1" applyAlignment="1">
      <alignment horizontal="right" vertical="center"/>
    </xf>
    <xf numFmtId="3" fontId="61" fillId="0" borderId="30" xfId="0" applyNumberFormat="1" applyFont="1" applyBorder="1" applyAlignment="1">
      <alignment horizontal="left" vertical="center"/>
    </xf>
    <xf numFmtId="3" fontId="61" fillId="0" borderId="31" xfId="0" applyNumberFormat="1" applyFont="1" applyBorder="1" applyAlignment="1">
      <alignment horizontal="left" vertical="center"/>
    </xf>
    <xf numFmtId="3" fontId="61" fillId="0" borderId="31" xfId="0" applyNumberFormat="1" applyFont="1" applyBorder="1" applyAlignment="1">
      <alignment horizontal="center" vertical="center"/>
    </xf>
    <xf numFmtId="3" fontId="62" fillId="0" borderId="41" xfId="0" applyNumberFormat="1" applyFont="1" applyBorder="1" applyAlignment="1">
      <alignment vertical="center"/>
    </xf>
    <xf numFmtId="3" fontId="61" fillId="0" borderId="31" xfId="0" applyNumberFormat="1" applyFont="1" applyBorder="1" applyAlignment="1">
      <alignment horizontal="right" vertical="center"/>
    </xf>
    <xf numFmtId="3" fontId="62" fillId="0" borderId="31" xfId="0" applyNumberFormat="1" applyFont="1" applyBorder="1" applyAlignment="1">
      <alignment horizontal="right" vertical="center"/>
    </xf>
    <xf numFmtId="3" fontId="61" fillId="0" borderId="32" xfId="0" applyNumberFormat="1" applyFont="1" applyBorder="1" applyAlignment="1">
      <alignment horizontal="left" vertical="center"/>
    </xf>
    <xf numFmtId="3" fontId="62" fillId="0" borderId="30" xfId="0" applyNumberFormat="1" applyFont="1" applyBorder="1" applyAlignment="1">
      <alignment horizontal="left" vertical="center"/>
    </xf>
    <xf numFmtId="3" fontId="62" fillId="0" borderId="31" xfId="0" applyNumberFormat="1" applyFont="1" applyBorder="1" applyAlignment="1">
      <alignment horizontal="left" vertical="center"/>
    </xf>
    <xf numFmtId="3" fontId="62" fillId="0" borderId="31" xfId="0" applyNumberFormat="1" applyFont="1" applyBorder="1" applyAlignment="1">
      <alignment horizontal="center" vertical="center"/>
    </xf>
    <xf numFmtId="3" fontId="62" fillId="0" borderId="41" xfId="0" applyNumberFormat="1" applyFont="1" applyBorder="1" applyAlignment="1">
      <alignment horizontal="right" vertical="center"/>
    </xf>
    <xf numFmtId="3" fontId="62" fillId="0" borderId="32" xfId="0" applyNumberFormat="1" applyFont="1" applyBorder="1" applyAlignment="1">
      <alignment horizontal="left" vertical="center"/>
    </xf>
    <xf numFmtId="0" fontId="65" fillId="0" borderId="1" xfId="0" quotePrefix="1" applyFont="1" applyBorder="1" applyAlignment="1">
      <alignment horizontal="center" vertical="center"/>
    </xf>
    <xf numFmtId="0" fontId="66" fillId="0" borderId="1" xfId="0" quotePrefix="1" applyFont="1" applyBorder="1" applyAlignment="1">
      <alignment horizontal="center" vertical="center" wrapText="1"/>
    </xf>
    <xf numFmtId="0" fontId="67" fillId="0" borderId="1" xfId="0" quotePrefix="1" applyFont="1" applyBorder="1" applyAlignment="1">
      <alignment vertical="center" wrapText="1"/>
    </xf>
    <xf numFmtId="0" fontId="67" fillId="0" borderId="1" xfId="0" applyFont="1" applyBorder="1" applyAlignment="1">
      <alignment vertical="center" wrapText="1"/>
    </xf>
    <xf numFmtId="176" fontId="67" fillId="0" borderId="1" xfId="0" applyNumberFormat="1" applyFont="1" applyBorder="1" applyAlignment="1">
      <alignment vertical="center" wrapText="1"/>
    </xf>
    <xf numFmtId="0" fontId="0" fillId="0" borderId="0" xfId="0" quotePrefix="1" applyAlignment="1">
      <alignment vertical="center"/>
    </xf>
    <xf numFmtId="176" fontId="0" fillId="0" borderId="0" xfId="0" applyNumberFormat="1" applyAlignment="1">
      <alignment vertical="center"/>
    </xf>
    <xf numFmtId="176" fontId="0" fillId="0" borderId="0" xfId="0" applyNumberFormat="1">
      <alignment vertical="center"/>
    </xf>
    <xf numFmtId="0" fontId="6" fillId="0" borderId="17" xfId="1" applyFont="1" applyBorder="1" applyAlignment="1">
      <alignment horizontal="distributed" vertical="center" indent="1"/>
    </xf>
    <xf numFmtId="0" fontId="6" fillId="0" borderId="18" xfId="1" applyFont="1" applyBorder="1" applyAlignment="1">
      <alignment horizontal="distributed" vertical="center" indent="1"/>
    </xf>
    <xf numFmtId="0" fontId="6" fillId="0" borderId="8" xfId="1" applyFont="1" applyBorder="1" applyAlignment="1">
      <alignment horizontal="distributed" vertical="center" indent="1"/>
    </xf>
    <xf numFmtId="0" fontId="6" fillId="0" borderId="9" xfId="1" applyFont="1" applyBorder="1" applyAlignment="1">
      <alignment horizontal="distributed" vertical="center" indent="1"/>
    </xf>
    <xf numFmtId="0" fontId="3" fillId="0" borderId="0" xfId="1" applyFont="1" applyAlignment="1">
      <alignment horizontal="center" vertical="center"/>
    </xf>
    <xf numFmtId="0" fontId="6" fillId="0" borderId="2" xfId="1" applyFont="1" applyBorder="1" applyAlignment="1">
      <alignment horizontal="left" vertical="center"/>
    </xf>
    <xf numFmtId="0" fontId="6" fillId="0" borderId="3" xfId="1" applyFont="1" applyBorder="1" applyAlignment="1">
      <alignment horizontal="center" vertical="center"/>
    </xf>
    <xf numFmtId="0" fontId="8" fillId="0" borderId="4" xfId="3" applyFont="1" applyBorder="1">
      <alignment vertical="center"/>
    </xf>
    <xf numFmtId="0" fontId="8" fillId="0" borderId="5" xfId="3" applyFont="1" applyBorder="1">
      <alignment vertical="center"/>
    </xf>
    <xf numFmtId="0" fontId="6" fillId="0" borderId="8" xfId="1" applyFont="1" applyBorder="1" applyAlignment="1">
      <alignment horizontal="center" vertical="distributed" textRotation="255" indent="1"/>
    </xf>
    <xf numFmtId="0" fontId="6" fillId="0" borderId="9" xfId="1" applyFont="1" applyBorder="1" applyAlignment="1">
      <alignment horizontal="center" vertical="center" textRotation="255"/>
    </xf>
    <xf numFmtId="41" fontId="6" fillId="0" borderId="12" xfId="2" applyFont="1" applyBorder="1" applyAlignment="1">
      <alignment horizontal="center" vertical="center"/>
    </xf>
    <xf numFmtId="187" fontId="6" fillId="0" borderId="12" xfId="4" applyNumberFormat="1" applyFont="1" applyBorder="1" applyAlignment="1">
      <alignment horizontal="left" vertical="center" indent="1"/>
    </xf>
    <xf numFmtId="0" fontId="6" fillId="0" borderId="13" xfId="1" applyFont="1" applyBorder="1" applyAlignment="1">
      <alignment vertical="center"/>
    </xf>
    <xf numFmtId="186" fontId="6" fillId="0" borderId="12" xfId="4" applyNumberFormat="1" applyFont="1" applyBorder="1" applyAlignment="1">
      <alignment horizontal="left" vertical="center" indent="1"/>
    </xf>
    <xf numFmtId="0" fontId="57" fillId="0" borderId="0" xfId="0" applyFont="1" applyAlignment="1">
      <alignment horizontal="center" vertical="center"/>
    </xf>
    <xf numFmtId="0" fontId="58" fillId="0" borderId="0" xfId="0" applyFont="1" applyAlignment="1">
      <alignment vertical="center"/>
    </xf>
    <xf numFmtId="0" fontId="59" fillId="0" borderId="1" xfId="0" quotePrefix="1" applyFont="1" applyBorder="1" applyAlignment="1">
      <alignment horizontal="center" vertical="center"/>
    </xf>
    <xf numFmtId="0" fontId="59" fillId="0" borderId="1" xfId="0" quotePrefix="1" applyFont="1" applyBorder="1" applyAlignment="1">
      <alignment horizontal="center" vertical="center" wrapText="1"/>
    </xf>
    <xf numFmtId="0" fontId="58" fillId="0" borderId="0" xfId="0" quotePrefix="1" applyFont="1">
      <alignment vertical="center"/>
    </xf>
    <xf numFmtId="0" fontId="60" fillId="0" borderId="0" xfId="0" applyFont="1" applyAlignment="1">
      <alignment horizontal="center" vertical="center"/>
    </xf>
    <xf numFmtId="0" fontId="0" fillId="0" borderId="0" xfId="0" applyAlignment="1"/>
    <xf numFmtId="3" fontId="61" fillId="0" borderId="36" xfId="0" applyNumberFormat="1" applyFont="1" applyBorder="1" applyAlignment="1">
      <alignment horizontal="center" vertical="center"/>
    </xf>
    <xf numFmtId="3" fontId="61" fillId="0" borderId="40" xfId="0" applyNumberFormat="1" applyFont="1" applyBorder="1" applyAlignment="1">
      <alignment horizontal="center" vertical="center"/>
    </xf>
    <xf numFmtId="3" fontId="61" fillId="0" borderId="33" xfId="0" applyNumberFormat="1" applyFont="1" applyBorder="1" applyAlignment="1">
      <alignment horizontal="center" vertical="center"/>
    </xf>
    <xf numFmtId="3" fontId="61" fillId="0" borderId="37" xfId="0" applyNumberFormat="1" applyFont="1" applyBorder="1" applyAlignment="1">
      <alignment horizontal="center" vertical="center"/>
    </xf>
    <xf numFmtId="3" fontId="61" fillId="0" borderId="34" xfId="0" applyNumberFormat="1" applyFont="1" applyBorder="1" applyAlignment="1">
      <alignment horizontal="center" vertical="center"/>
    </xf>
    <xf numFmtId="3" fontId="61" fillId="0" borderId="38" xfId="0" applyNumberFormat="1" applyFont="1" applyBorder="1" applyAlignment="1">
      <alignment horizontal="center" vertical="center"/>
    </xf>
    <xf numFmtId="3" fontId="61" fillId="0" borderId="35" xfId="0" applyNumberFormat="1" applyFont="1" applyBorder="1" applyAlignment="1">
      <alignment horizontal="center" vertical="center"/>
    </xf>
    <xf numFmtId="3" fontId="61" fillId="0" borderId="5" xfId="0" applyNumberFormat="1" applyFont="1" applyBorder="1" applyAlignment="1">
      <alignment horizontal="center" vertical="center"/>
    </xf>
    <xf numFmtId="0" fontId="0" fillId="0" borderId="0" xfId="0" quotePrefix="1">
      <alignment vertical="center"/>
    </xf>
    <xf numFmtId="0" fontId="65" fillId="0" borderId="1" xfId="0" quotePrefix="1" applyFont="1" applyBorder="1" applyAlignment="1">
      <alignment horizontal="center" vertical="center"/>
    </xf>
    <xf numFmtId="0" fontId="66" fillId="0" borderId="1" xfId="0" quotePrefix="1" applyFont="1" applyBorder="1" applyAlignment="1">
      <alignment horizontal="center" vertical="center" wrapText="1"/>
    </xf>
    <xf numFmtId="0" fontId="63" fillId="0" borderId="0" xfId="0" applyFont="1" applyAlignment="1">
      <alignment horizontal="center" vertical="center"/>
    </xf>
    <xf numFmtId="0" fontId="64" fillId="0" borderId="0" xfId="0" applyFont="1" applyAlignment="1">
      <alignment vertical="center"/>
    </xf>
    <xf numFmtId="219" fontId="67" fillId="0" borderId="1" xfId="0" applyNumberFormat="1" applyFont="1" applyBorder="1" applyAlignment="1">
      <alignment vertical="center" wrapText="1"/>
    </xf>
  </cellXfs>
  <cellStyles count="220">
    <cellStyle name="_x0014_" xfId="6"/>
    <cellStyle name="Ი_x000b_" xfId="7"/>
    <cellStyle name="#,##0" xfId="8"/>
    <cellStyle name="$" xfId="9"/>
    <cellStyle name="$_db진흥" xfId="12"/>
    <cellStyle name="$_SE40" xfId="13"/>
    <cellStyle name="$_견적2" xfId="10"/>
    <cellStyle name="$_기아" xfId="11"/>
    <cellStyle name="??&amp;5_x0007_?._x0007_9_x0008_??_x0007__x0001__x0001_" xfId="14"/>
    <cellStyle name="??&amp;6_x0007_?/_x0007_9_x0008_??_x0007__x0001__x0001_" xfId="15"/>
    <cellStyle name="??&amp;O?&amp;H?_x0008__x000f__x0007_?_x0007__x0001__x0001_" xfId="16"/>
    <cellStyle name="??&amp;O?&amp;H?_x0008_??_x0007__x0001__x0001_" xfId="17"/>
    <cellStyle name="_2000하도급(세진)" xfId="18"/>
    <cellStyle name="_2000하도급(세진)_1" xfId="19"/>
    <cellStyle name="_2000하도급(세진)_2" xfId="20"/>
    <cellStyle name="_2000하도급(세진)_2_한밭대학교(1차ES)" xfId="21"/>
    <cellStyle name="_2000하도급(세진)_2_한밭대학교(보고서)" xfId="22"/>
    <cellStyle name="_2000하도급(세진)_3" xfId="23"/>
    <cellStyle name="_2000하도급(세진)_3_Book1" xfId="33"/>
    <cellStyle name="_2000하도급(세진)_3_구시중기기초" xfId="24"/>
    <cellStyle name="_2000하도급(세진)_3_구시중기기초_적성우회보고서 (version 1)" xfId="25"/>
    <cellStyle name="_2000하도급(세진)_3_구시중기기초_점암도로일위" xfId="26"/>
    <cellStyle name="_2000하도급(세진)_3_운대간지" xfId="27"/>
    <cellStyle name="_2000하도급(세진)_3_장성개천(2)보고서" xfId="28"/>
    <cellStyle name="_2000하도급(세진)_3_적성우회도로단가산출" xfId="29"/>
    <cellStyle name="_2000하도급(세진)_3_적성우회보고서 (version 1)" xfId="30"/>
    <cellStyle name="_2000하도급(세진)_3_점암도로보고서" xfId="31"/>
    <cellStyle name="_2000하도급(세진)_3_하천한재보고서" xfId="32"/>
    <cellStyle name="_구시지구보고서" xfId="34"/>
    <cellStyle name="_꽌끄ㅃ설계변경갑지1" xfId="35"/>
    <cellStyle name="_덕산지구2차ES보고서" xfId="36"/>
    <cellStyle name="_덕암방조제보고서(02.8.14)" xfId="37"/>
    <cellStyle name="_메일용(지도사옥)" xfId="38"/>
    <cellStyle name="_설계변경원가계산서" xfId="39"/>
    <cellStyle name="_영산강" xfId="40"/>
    <cellStyle name="_원평금구보고서" xfId="41"/>
    <cellStyle name="_인원계획표 " xfId="42"/>
    <cellStyle name="_인원계획표 _꽌끄ㅃ설계변경갑지1" xfId="43"/>
    <cellStyle name="_인원계획표 _영산강" xfId="44"/>
    <cellStyle name="_인원계획표 _적격 " xfId="45"/>
    <cellStyle name="_인원계획표 _적격 _꽌끄ㅃ설계변경갑지1" xfId="46"/>
    <cellStyle name="_인원계획표 _적격 _영산강" xfId="47"/>
    <cellStyle name="_입찰표지 " xfId="48"/>
    <cellStyle name="_입찰표지 _꽌끄ㅃ설계변경갑지1" xfId="49"/>
    <cellStyle name="_입찰표지 _영산강" xfId="50"/>
    <cellStyle name="_적격 " xfId="51"/>
    <cellStyle name="_적격 _꽌끄ㅃ설계변경갑지1" xfId="52"/>
    <cellStyle name="_적격 _영산강" xfId="53"/>
    <cellStyle name="_적격 _집행갑지 " xfId="54"/>
    <cellStyle name="_적격 _집행갑지 _꽌끄ㅃ설계변경갑지1" xfId="55"/>
    <cellStyle name="_적격 _집행갑지 _영산강" xfId="56"/>
    <cellStyle name="_적격(화산) " xfId="57"/>
    <cellStyle name="_적격(화산) _꽌끄ㅃ설계변경갑지1" xfId="58"/>
    <cellStyle name="_적격(화산) _영산강" xfId="59"/>
    <cellStyle name="_지도사옥보고서(2002)" xfId="60"/>
    <cellStyle name="_집행갑지 " xfId="61"/>
    <cellStyle name="_집행갑지 _꽌끄ㅃ설계변경갑지1" xfId="62"/>
    <cellStyle name="_집행갑지 _영산강" xfId="63"/>
    <cellStyle name="_해창만적용대가" xfId="64"/>
    <cellStyle name="¤@?e_TEST-1 " xfId="65"/>
    <cellStyle name="0.0" xfId="66"/>
    <cellStyle name="0.00" xfId="67"/>
    <cellStyle name="1" xfId="68"/>
    <cellStyle name="1_시민계략공사" xfId="69"/>
    <cellStyle name="1_시민계략공사_전기-한남" xfId="70"/>
    <cellStyle name="ֿٛ٢דְ֮١ٟ٠ٜٞٝ׫ٕٗ׿مؔ׸ذ٘ׄغא؅ضٌّْ֯׻֙֐ٚ࿿ُվ_VBA_PROJECT_CUR" xfId="71"/>
    <cellStyle name="60" xfId="72"/>
    <cellStyle name="ÅëÈ­ [0]_»óºÎ¼ö·®Áý°è " xfId="154"/>
    <cellStyle name="AeE­ [0]_¼oAI¼º " xfId="155"/>
    <cellStyle name="ÅëÈ­_»óºÎ¼ö·®Áý°è " xfId="156"/>
    <cellStyle name="AeE­_¼oAI¼º " xfId="157"/>
    <cellStyle name="ALIGNMENT" xfId="158"/>
    <cellStyle name="ÄÞ¸¶ [0]_»óºÎ¼ö·®Áý°è " xfId="159"/>
    <cellStyle name="AÞ¸¶ [0]_¼oAI¼º " xfId="160"/>
    <cellStyle name="ÄÞ¸¶_»óºÎ¼ö·®Áý°è " xfId="161"/>
    <cellStyle name="AÞ¸¶_¼oAI¼º " xfId="162"/>
    <cellStyle name="C￥AØ_  FAB AIA¤  " xfId="163"/>
    <cellStyle name="Ç¥ÁØ_»óºÎ¼ö·®Áý°è " xfId="164"/>
    <cellStyle name="Calc Currency (0)" xfId="165"/>
    <cellStyle name="category" xfId="166"/>
    <cellStyle name="Comma" xfId="167"/>
    <cellStyle name="Comma [0]" xfId="168"/>
    <cellStyle name="comma zerodec" xfId="169"/>
    <cellStyle name="Comma_ SG&amp;A Bridge " xfId="170"/>
    <cellStyle name="Copied" xfId="171"/>
    <cellStyle name="Currency" xfId="172"/>
    <cellStyle name="Currency [0]" xfId="173"/>
    <cellStyle name="Currency_ SG&amp;A Bridge " xfId="174"/>
    <cellStyle name="Currency1" xfId="175"/>
    <cellStyle name="Dezimal [0]_laroux" xfId="176"/>
    <cellStyle name="Dezimal_laroux" xfId="177"/>
    <cellStyle name="Dollar (zero dec)" xfId="178"/>
    <cellStyle name="Entered" xfId="179"/>
    <cellStyle name="F2" xfId="180"/>
    <cellStyle name="F3" xfId="181"/>
    <cellStyle name="F4" xfId="182"/>
    <cellStyle name="F5" xfId="183"/>
    <cellStyle name="F6" xfId="184"/>
    <cellStyle name="F7" xfId="185"/>
    <cellStyle name="F8" xfId="186"/>
    <cellStyle name="ǧ_x000c_ǧ舌ǧ٣" xfId="187"/>
    <cellStyle name="Grey" xfId="188"/>
    <cellStyle name="HEADER" xfId="189"/>
    <cellStyle name="Header1" xfId="190"/>
    <cellStyle name="Header2" xfId="191"/>
    <cellStyle name="Input [yellow]" xfId="192"/>
    <cellStyle name="Milliers [0]_Arabian Spec" xfId="193"/>
    <cellStyle name="Milliers_Arabian Spec" xfId="194"/>
    <cellStyle name="Model" xfId="195"/>
    <cellStyle name="Mon?aire [0]_Arabian Spec" xfId="196"/>
    <cellStyle name="Mon?aire_Arabian Spec" xfId="197"/>
    <cellStyle name="no dec" xfId="198"/>
    <cellStyle name="Normal" xfId="199"/>
    <cellStyle name="Normal - Style1" xfId="200"/>
    <cellStyle name="Normal_ SG&amp;A Bridge " xfId="201"/>
    <cellStyle name="OJECT_CUR" xfId="202"/>
    <cellStyle name="ŏ⃬ŏ" xfId="203"/>
    <cellStyle name="ook" xfId="204"/>
    <cellStyle name="Percent" xfId="205"/>
    <cellStyle name="Percent [2]" xfId="206"/>
    <cellStyle name="Percent_담양북하보고서" xfId="207"/>
    <cellStyle name="PROJECT" xfId="208"/>
    <cellStyle name="RevList" xfId="209"/>
    <cellStyle name="Standard_laroux" xfId="210"/>
    <cellStyle name="subhead" xfId="211"/>
    <cellStyle name="Subtotal" xfId="212"/>
    <cellStyle name="title [1]" xfId="213"/>
    <cellStyle name="title [2]" xfId="214"/>
    <cellStyle name="ƿ" xfId="215"/>
    <cellStyle name="W?rung [0]_laroux" xfId="216"/>
    <cellStyle name="W?rung_laroux" xfId="217"/>
    <cellStyle name="֐ٚ࿿ُվ_VBA_PROJECT_CUR" xfId="218"/>
    <cellStyle name="ٗ׿مؔ׸ذ٘ׄغא؅ضٌّْ֯׻֙֐ٚ࿿ُվ_VBA_PROJECT_CUR" xfId="219"/>
    <cellStyle name="고정소숫점" xfId="73"/>
    <cellStyle name="고정출력1" xfId="74"/>
    <cellStyle name="고정출력2" xfId="75"/>
    <cellStyle name="咬訌裝?INCOM1" xfId="76"/>
    <cellStyle name="咬訌裝?INCOM10" xfId="77"/>
    <cellStyle name="咬訌裝?INCOM2" xfId="78"/>
    <cellStyle name="咬訌裝?INCOM3" xfId="79"/>
    <cellStyle name="咬訌裝?INCOM4" xfId="80"/>
    <cellStyle name="咬訌裝?INCOM5" xfId="81"/>
    <cellStyle name="咬訌裝?INCOM6" xfId="82"/>
    <cellStyle name="咬訌裝?INCOM7" xfId="83"/>
    <cellStyle name="咬訌裝?INCOM8" xfId="84"/>
    <cellStyle name="咬訌裝?INCOM9" xfId="85"/>
    <cellStyle name="咬訌裝?PRIB11" xfId="86"/>
    <cellStyle name="구        분" xfId="87"/>
    <cellStyle name="날짜" xfId="88"/>
    <cellStyle name="달러" xfId="89"/>
    <cellStyle name="뒤에 오는 하이퍼링크_'2001보완" xfId="90"/>
    <cellStyle name="똿뗦먛귟 [0.00]_PRODUCT DETAIL Q1" xfId="91"/>
    <cellStyle name="똿뗦먛귟_PRODUCT DETAIL Q1" xfId="92"/>
    <cellStyle name="믅됞 [0.00]_PRODUCT DETAIL Q1" xfId="93"/>
    <cellStyle name="믅됞_PRODUCT DETAIL Q1" xfId="94"/>
    <cellStyle name="백분율 [0]" xfId="95"/>
    <cellStyle name="백분율 [2]" xfId="96"/>
    <cellStyle name="백분율 2" xfId="4"/>
    <cellStyle name="뷭?_BOOKSHIP" xfId="97"/>
    <cellStyle name="숫자(R)" xfId="98"/>
    <cellStyle name="쉼표 [0] 11" xfId="99"/>
    <cellStyle name="쉼표 [0] 2" xfId="2"/>
    <cellStyle name="쉼표 [0] 2 2" xfId="100"/>
    <cellStyle name="스타일 1" xfId="101"/>
    <cellStyle name="스타일 10" xfId="102"/>
    <cellStyle name="스타일 11" xfId="103"/>
    <cellStyle name="스타일 12" xfId="104"/>
    <cellStyle name="스타일 13" xfId="105"/>
    <cellStyle name="스타일 14" xfId="106"/>
    <cellStyle name="스타일 15" xfId="107"/>
    <cellStyle name="스타일 16" xfId="108"/>
    <cellStyle name="스타일 17" xfId="109"/>
    <cellStyle name="스타일 18" xfId="110"/>
    <cellStyle name="스타일 19" xfId="111"/>
    <cellStyle name="스타일 2" xfId="112"/>
    <cellStyle name="스타일 20" xfId="113"/>
    <cellStyle name="스타일 21" xfId="114"/>
    <cellStyle name="스타일 22" xfId="115"/>
    <cellStyle name="스타일 23" xfId="116"/>
    <cellStyle name="스타일 24" xfId="117"/>
    <cellStyle name="스타일 25" xfId="118"/>
    <cellStyle name="스타일 26" xfId="119"/>
    <cellStyle name="스타일 27" xfId="120"/>
    <cellStyle name="스타일 28" xfId="121"/>
    <cellStyle name="스타일 29" xfId="122"/>
    <cellStyle name="스타일 3" xfId="123"/>
    <cellStyle name="스타일 4" xfId="124"/>
    <cellStyle name="스타일 5" xfId="125"/>
    <cellStyle name="스타일 6" xfId="126"/>
    <cellStyle name="스타일 7" xfId="127"/>
    <cellStyle name="스타일 8" xfId="128"/>
    <cellStyle name="스타일 9" xfId="129"/>
    <cellStyle name="원" xfId="130"/>
    <cellStyle name="원_(평야~1" xfId="131"/>
    <cellStyle name="원_Book1" xfId="134"/>
    <cellStyle name="원_운대공문" xfId="132"/>
    <cellStyle name="원_하천점용허가" xfId="133"/>
    <cellStyle name="자리수" xfId="135"/>
    <cellStyle name="자리수 - 유형1" xfId="136"/>
    <cellStyle name="자리수0" xfId="137"/>
    <cellStyle name="지정되지 않음" xfId="138"/>
    <cellStyle name="콤마 [0]" xfId="139"/>
    <cellStyle name="콤마 [2]" xfId="140"/>
    <cellStyle name="콤마[ ]" xfId="141"/>
    <cellStyle name="콤마[*]" xfId="142"/>
    <cellStyle name="콤마[.]" xfId="143"/>
    <cellStyle name="콤마[0]" xfId="144"/>
    <cellStyle name="콤마_  종  합  " xfId="145"/>
    <cellStyle name="퍼센트" xfId="146"/>
    <cellStyle name="표준" xfId="0" builtinId="0"/>
    <cellStyle name="표준 2" xfId="3"/>
    <cellStyle name="표준 3" xfId="147"/>
    <cellStyle name="표준 4" xfId="148"/>
    <cellStyle name="표준 4 2" xfId="149"/>
    <cellStyle name="標準_Akia(F）-8" xfId="150"/>
    <cellStyle name="표준_원가계산서(회덕중학교)" xfId="5"/>
    <cellStyle name="표준_원가계산서양식(표준)" xfId="1"/>
    <cellStyle name="합산" xfId="151"/>
    <cellStyle name="화폐기호" xfId="152"/>
    <cellStyle name="화폐기호0" xfId="1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6&#44397;&#47549;&#49373;&#53468;&#50896;&#46041;&#47932;&#48176;&#54980;&#49884;&#49444;&#44148;&#47549;&#44277;&#49324;(&#53664;&#47785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44397;&#47549;&#49373;&#53468;&#50896;%20&#46041;&#47932;&#48176;&#54980;&#49884;&#49444;%20&#44148;&#47549;&#44277;&#49324;%20&#45236;&#50669;&#49436;(&#44592;&#4422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총괄표"/>
      <sheetName val="내역서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별집계표"/>
      <sheetName val="공종별내역서"/>
      <sheetName val="공량설정"/>
      <sheetName val="Sheet1"/>
      <sheetName val="Sheet2"/>
      <sheetName val="Sheet3"/>
      <sheetName val="Sheet4"/>
    </sheetNames>
    <sheetDataSet>
      <sheetData sheetId="0"/>
      <sheetData sheetId="1">
        <row r="26">
          <cell r="F26">
            <v>0</v>
          </cell>
          <cell r="H26">
            <v>0</v>
          </cell>
          <cell r="J26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</row>
        <row r="187">
          <cell r="F187">
            <v>0</v>
          </cell>
          <cell r="H187">
            <v>0</v>
          </cell>
          <cell r="J187">
            <v>0</v>
          </cell>
        </row>
        <row r="233">
          <cell r="F233">
            <v>0</v>
          </cell>
        </row>
        <row r="256">
          <cell r="F256">
            <v>0</v>
          </cell>
          <cell r="H256">
            <v>0</v>
          </cell>
          <cell r="J256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view="pageBreakPreview" zoomScale="90" zoomScaleNormal="85" workbookViewId="0">
      <pane xSplit="3" ySplit="3" topLeftCell="D4" activePane="bottomRight" state="frozen"/>
      <selection activeCell="B12" sqref="B12"/>
      <selection pane="topRight" activeCell="B12" sqref="B12"/>
      <selection pane="bottomLeft" activeCell="B12" sqref="B12"/>
      <selection pane="bottomRight" activeCell="D43" sqref="D43"/>
    </sheetView>
  </sheetViews>
  <sheetFormatPr defaultRowHeight="17.25" customHeight="1"/>
  <cols>
    <col min="1" max="2" width="5.75" style="1" customWidth="1"/>
    <col min="3" max="3" width="25.5" style="1" customWidth="1"/>
    <col min="4" max="4" width="28.125" style="1" customWidth="1"/>
    <col min="5" max="5" width="47.625" style="1" customWidth="1"/>
    <col min="6" max="6" width="25.25" style="1" customWidth="1"/>
    <col min="7" max="7" width="3.5" style="1" customWidth="1"/>
    <col min="8" max="8" width="16.875" style="1" customWidth="1"/>
    <col min="9" max="16384" width="9" style="1"/>
  </cols>
  <sheetData>
    <row r="1" spans="1:8" ht="34.5" customHeight="1">
      <c r="A1" s="112" t="s">
        <v>700</v>
      </c>
      <c r="B1" s="112"/>
      <c r="C1" s="112"/>
      <c r="D1" s="112"/>
      <c r="E1" s="112"/>
      <c r="F1" s="112"/>
    </row>
    <row r="2" spans="1:8" ht="17.25" customHeight="1">
      <c r="A2" s="113" t="s">
        <v>701</v>
      </c>
      <c r="B2" s="113"/>
      <c r="C2" s="113"/>
      <c r="D2" s="113"/>
      <c r="E2" s="2" t="str">
        <f>NUMBERSTRING(D36,1)&amp;"원정"</f>
        <v>영원정</v>
      </c>
      <c r="F2" s="3">
        <f>SUM(D36)</f>
        <v>0</v>
      </c>
    </row>
    <row r="3" spans="1:8" ht="15.95" customHeight="1">
      <c r="A3" s="114" t="s">
        <v>702</v>
      </c>
      <c r="B3" s="115"/>
      <c r="C3" s="116"/>
      <c r="D3" s="4" t="s">
        <v>703</v>
      </c>
      <c r="E3" s="4" t="s">
        <v>704</v>
      </c>
      <c r="F3" s="5" t="s">
        <v>705</v>
      </c>
    </row>
    <row r="4" spans="1:8" ht="15.95" customHeight="1">
      <c r="A4" s="117" t="s">
        <v>706</v>
      </c>
      <c r="B4" s="118" t="s">
        <v>707</v>
      </c>
      <c r="C4" s="6" t="s">
        <v>708</v>
      </c>
      <c r="D4" s="7">
        <f>+공종별집계표!F27</f>
        <v>0</v>
      </c>
      <c r="E4" s="8"/>
      <c r="F4" s="9"/>
      <c r="H4" s="10"/>
    </row>
    <row r="5" spans="1:8" ht="15.95" customHeight="1">
      <c r="A5" s="117"/>
      <c r="B5" s="118"/>
      <c r="C5" s="11" t="s">
        <v>709</v>
      </c>
      <c r="D5" s="12"/>
      <c r="E5" s="13"/>
      <c r="F5" s="14"/>
      <c r="H5" s="10"/>
    </row>
    <row r="6" spans="1:8" ht="15.95" customHeight="1">
      <c r="A6" s="117"/>
      <c r="B6" s="118"/>
      <c r="C6" s="11" t="s">
        <v>710</v>
      </c>
      <c r="D6" s="12">
        <v>0</v>
      </c>
      <c r="E6" s="13"/>
      <c r="F6" s="14"/>
      <c r="H6" s="10"/>
    </row>
    <row r="7" spans="1:8" ht="15.95" customHeight="1">
      <c r="A7" s="117"/>
      <c r="B7" s="118"/>
      <c r="C7" s="15" t="s">
        <v>711</v>
      </c>
      <c r="D7" s="16">
        <f>SUM(D4-D6)</f>
        <v>0</v>
      </c>
      <c r="E7" s="17"/>
      <c r="F7" s="18"/>
      <c r="H7" s="10"/>
    </row>
    <row r="8" spans="1:8" ht="15.95" customHeight="1">
      <c r="A8" s="117"/>
      <c r="B8" s="118" t="s">
        <v>712</v>
      </c>
      <c r="C8" s="6" t="s">
        <v>713</v>
      </c>
      <c r="D8" s="7">
        <f>+공종별집계표!H27</f>
        <v>0</v>
      </c>
      <c r="E8" s="8"/>
      <c r="F8" s="9"/>
      <c r="H8" s="10"/>
    </row>
    <row r="9" spans="1:8" ht="15.95" customHeight="1">
      <c r="A9" s="117"/>
      <c r="B9" s="118"/>
      <c r="C9" s="11" t="s">
        <v>714</v>
      </c>
      <c r="D9" s="12">
        <f>TRUNC((D8)*E9,0)</f>
        <v>0</v>
      </c>
      <c r="E9" s="19">
        <v>0.08</v>
      </c>
      <c r="F9" s="14"/>
      <c r="H9" s="10"/>
    </row>
    <row r="10" spans="1:8" ht="15.95" customHeight="1">
      <c r="A10" s="117"/>
      <c r="B10" s="118"/>
      <c r="C10" s="15" t="s">
        <v>711</v>
      </c>
      <c r="D10" s="16">
        <f>SUM(D8:D9)</f>
        <v>0</v>
      </c>
      <c r="E10" s="17"/>
      <c r="F10" s="18"/>
      <c r="H10" s="10"/>
    </row>
    <row r="11" spans="1:8" ht="15.95" customHeight="1">
      <c r="A11" s="117"/>
      <c r="B11" s="118" t="s">
        <v>715</v>
      </c>
      <c r="C11" s="6" t="s">
        <v>716</v>
      </c>
      <c r="D11" s="7">
        <v>0</v>
      </c>
      <c r="E11" s="8"/>
      <c r="F11" s="9"/>
      <c r="H11" s="10"/>
    </row>
    <row r="12" spans="1:8" ht="15.95" customHeight="1">
      <c r="A12" s="117"/>
      <c r="B12" s="118"/>
      <c r="C12" s="11" t="s">
        <v>717</v>
      </c>
      <c r="D12" s="12">
        <f>+공종별집계표!J27</f>
        <v>0</v>
      </c>
      <c r="E12" s="13"/>
      <c r="F12" s="14"/>
      <c r="H12" s="10"/>
    </row>
    <row r="13" spans="1:8" ht="15.95" customHeight="1">
      <c r="A13" s="117"/>
      <c r="B13" s="118"/>
      <c r="C13" s="11" t="s">
        <v>718</v>
      </c>
      <c r="D13" s="12">
        <f>TRUNC((D10)*E13,0)</f>
        <v>0</v>
      </c>
      <c r="E13" s="20">
        <v>3.7999999999999999E-2</v>
      </c>
      <c r="F13" s="14"/>
      <c r="H13" s="10"/>
    </row>
    <row r="14" spans="1:8" ht="15.95" customHeight="1">
      <c r="A14" s="117"/>
      <c r="B14" s="118"/>
      <c r="C14" s="11" t="s">
        <v>719</v>
      </c>
      <c r="D14" s="12">
        <f>TRUNC((D10)*E14,0)</f>
        <v>0</v>
      </c>
      <c r="E14" s="21">
        <v>8.6999999999999994E-3</v>
      </c>
      <c r="F14" s="14"/>
      <c r="H14" s="10"/>
    </row>
    <row r="15" spans="1:8" ht="15.95" customHeight="1">
      <c r="A15" s="117"/>
      <c r="B15" s="118"/>
      <c r="C15" s="11" t="s">
        <v>720</v>
      </c>
      <c r="D15" s="12">
        <f>TRUNC((D8)*E15,0)</f>
        <v>0</v>
      </c>
      <c r="E15" s="19">
        <v>1.7000000000000001E-2</v>
      </c>
      <c r="F15" s="14"/>
      <c r="H15" s="10"/>
    </row>
    <row r="16" spans="1:8" ht="15.95" customHeight="1">
      <c r="A16" s="117"/>
      <c r="B16" s="118"/>
      <c r="C16" s="11" t="s">
        <v>721</v>
      </c>
      <c r="D16" s="12">
        <f>TRUNC((D8)*E16,0)</f>
        <v>0</v>
      </c>
      <c r="E16" s="22">
        <v>2.4899999999999999E-2</v>
      </c>
      <c r="F16" s="14"/>
      <c r="H16" s="10"/>
    </row>
    <row r="17" spans="1:8" ht="15.95" customHeight="1">
      <c r="A17" s="117"/>
      <c r="B17" s="118"/>
      <c r="C17" s="11" t="s">
        <v>722</v>
      </c>
      <c r="D17" s="12">
        <f>TRUNC((D15)*E17,0)</f>
        <v>0</v>
      </c>
      <c r="E17" s="23">
        <v>6.5500000000000003E-2</v>
      </c>
      <c r="F17" s="14"/>
      <c r="H17" s="10"/>
    </row>
    <row r="18" spans="1:8" ht="15.95" customHeight="1">
      <c r="A18" s="117"/>
      <c r="B18" s="118"/>
      <c r="C18" s="11" t="s">
        <v>723</v>
      </c>
      <c r="D18" s="12">
        <f>TRUNC((D8)*E18,0)</f>
        <v>0</v>
      </c>
      <c r="E18" s="19">
        <v>2.3E-2</v>
      </c>
      <c r="F18" s="14"/>
      <c r="H18" s="24"/>
    </row>
    <row r="19" spans="1:8" ht="20.100000000000001" customHeight="1">
      <c r="A19" s="117"/>
      <c r="B19" s="118"/>
      <c r="C19" s="11" t="s">
        <v>724</v>
      </c>
      <c r="D19" s="12">
        <v>0</v>
      </c>
      <c r="E19" s="25" t="s">
        <v>725</v>
      </c>
      <c r="F19" s="26" t="s">
        <v>726</v>
      </c>
      <c r="G19" s="27"/>
      <c r="H19" s="12">
        <v>0</v>
      </c>
    </row>
    <row r="20" spans="1:8" ht="15.95" customHeight="1">
      <c r="A20" s="117"/>
      <c r="B20" s="118"/>
      <c r="C20" s="11" t="s">
        <v>727</v>
      </c>
      <c r="D20" s="12">
        <f>TRUNC((D7+D10)*E20,0)</f>
        <v>0</v>
      </c>
      <c r="E20" s="28">
        <v>3.7999999999999999E-2</v>
      </c>
      <c r="F20" s="14"/>
      <c r="G20" s="27"/>
      <c r="H20" s="12">
        <v>0</v>
      </c>
    </row>
    <row r="21" spans="1:8" ht="15.95" customHeight="1">
      <c r="A21" s="117"/>
      <c r="B21" s="118"/>
      <c r="C21" s="11" t="s">
        <v>728</v>
      </c>
      <c r="D21" s="12">
        <f>TRUNC((D7+D8+D11+D12)*E21,0)</f>
        <v>0</v>
      </c>
      <c r="E21" s="29">
        <v>5.0000000000000001E-3</v>
      </c>
      <c r="F21" s="14"/>
      <c r="H21" s="10"/>
    </row>
    <row r="22" spans="1:8" ht="15.95" customHeight="1">
      <c r="A22" s="117"/>
      <c r="B22" s="118"/>
      <c r="C22" s="11" t="s">
        <v>729</v>
      </c>
      <c r="D22" s="12">
        <f>TRUNC((D7+D8+D12)*E22,0)</f>
        <v>0</v>
      </c>
      <c r="E22" s="30"/>
      <c r="F22" s="14"/>
      <c r="H22" s="10"/>
    </row>
    <row r="23" spans="1:8" ht="8.1" customHeight="1">
      <c r="A23" s="117"/>
      <c r="B23" s="118"/>
      <c r="C23" s="31" t="s">
        <v>730</v>
      </c>
      <c r="D23" s="119">
        <f>TRUNC((D7+D8+D11+D12)*E23,0)</f>
        <v>0</v>
      </c>
      <c r="E23" s="120">
        <v>8.0999999999999996E-4</v>
      </c>
      <c r="F23" s="121"/>
      <c r="H23" s="10"/>
    </row>
    <row r="24" spans="1:8" ht="8.1" customHeight="1">
      <c r="A24" s="117"/>
      <c r="B24" s="118"/>
      <c r="C24" s="32" t="s">
        <v>731</v>
      </c>
      <c r="D24" s="119"/>
      <c r="E24" s="120"/>
      <c r="F24" s="121"/>
      <c r="H24" s="10"/>
    </row>
    <row r="25" spans="1:8" ht="8.1" customHeight="1">
      <c r="A25" s="117"/>
      <c r="B25" s="118"/>
      <c r="C25" s="31" t="s">
        <v>732</v>
      </c>
      <c r="D25" s="119">
        <f>TRUNC((D7+D8+D11+D12)*E25,0)</f>
        <v>0</v>
      </c>
      <c r="E25" s="122">
        <v>6.9999999999999999E-4</v>
      </c>
      <c r="F25" s="121"/>
      <c r="H25" s="10"/>
    </row>
    <row r="26" spans="1:8" ht="8.1" customHeight="1">
      <c r="A26" s="117"/>
      <c r="B26" s="118"/>
      <c r="C26" s="32" t="s">
        <v>731</v>
      </c>
      <c r="D26" s="119"/>
      <c r="E26" s="122"/>
      <c r="F26" s="121"/>
      <c r="H26" s="10"/>
    </row>
    <row r="27" spans="1:8" ht="15.95" customHeight="1">
      <c r="A27" s="117"/>
      <c r="B27" s="118"/>
      <c r="C27" s="15" t="s">
        <v>711</v>
      </c>
      <c r="D27" s="16">
        <f>SUM(D11:D26)</f>
        <v>0</v>
      </c>
      <c r="E27" s="17"/>
      <c r="F27" s="18"/>
      <c r="H27" s="10"/>
    </row>
    <row r="28" spans="1:8" ht="15.95" customHeight="1">
      <c r="A28" s="110" t="s">
        <v>733</v>
      </c>
      <c r="B28" s="111"/>
      <c r="C28" s="111"/>
      <c r="D28" s="33">
        <f>SUM(D7,D10,D27)</f>
        <v>0</v>
      </c>
      <c r="E28" s="34"/>
      <c r="F28" s="35"/>
      <c r="H28" s="10"/>
    </row>
    <row r="29" spans="1:8" ht="15.95" customHeight="1">
      <c r="A29" s="110" t="s">
        <v>734</v>
      </c>
      <c r="B29" s="111"/>
      <c r="C29" s="111"/>
      <c r="D29" s="33">
        <v>0</v>
      </c>
      <c r="E29" s="62">
        <v>4.7100000000000003E-2</v>
      </c>
      <c r="F29" s="35"/>
      <c r="H29" s="10"/>
    </row>
    <row r="30" spans="1:8" ht="15.95" customHeight="1">
      <c r="A30" s="110" t="s">
        <v>735</v>
      </c>
      <c r="B30" s="111"/>
      <c r="C30" s="111"/>
      <c r="D30" s="33">
        <v>0</v>
      </c>
      <c r="E30" s="36">
        <v>0.1</v>
      </c>
      <c r="F30" s="35"/>
    </row>
    <row r="31" spans="1:8" ht="15.95" customHeight="1">
      <c r="A31" s="110" t="s">
        <v>741</v>
      </c>
      <c r="B31" s="111"/>
      <c r="C31" s="111"/>
      <c r="D31" s="33">
        <v>0</v>
      </c>
      <c r="E31" s="34"/>
      <c r="F31" s="35"/>
    </row>
    <row r="32" spans="1:8" ht="15.95" customHeight="1">
      <c r="A32" s="110" t="s">
        <v>736</v>
      </c>
      <c r="B32" s="111"/>
      <c r="C32" s="111"/>
      <c r="D32" s="33">
        <v>0</v>
      </c>
      <c r="E32" s="34"/>
      <c r="F32" s="35"/>
    </row>
    <row r="33" spans="1:6" ht="15.95" customHeight="1">
      <c r="A33" s="110" t="s">
        <v>737</v>
      </c>
      <c r="B33" s="111"/>
      <c r="C33" s="111"/>
      <c r="D33" s="33">
        <v>0</v>
      </c>
      <c r="E33" s="37">
        <v>0.1</v>
      </c>
      <c r="F33" s="35"/>
    </row>
    <row r="34" spans="1:6" ht="15.95" customHeight="1">
      <c r="A34" s="110" t="s">
        <v>738</v>
      </c>
      <c r="B34" s="111"/>
      <c r="C34" s="111"/>
      <c r="D34" s="33">
        <f>SUM(D32:D33)</f>
        <v>0</v>
      </c>
      <c r="E34" s="34"/>
      <c r="F34" s="35"/>
    </row>
    <row r="35" spans="1:6" ht="15.95" customHeight="1">
      <c r="A35" s="110" t="s">
        <v>739</v>
      </c>
      <c r="B35" s="111"/>
      <c r="C35" s="111"/>
      <c r="D35" s="7">
        <f>SUM(공종별집계표!L21+공종별집계표!L23+공종별집계표!F25)</f>
        <v>0</v>
      </c>
      <c r="E35" s="8"/>
      <c r="F35" s="9"/>
    </row>
    <row r="36" spans="1:6" ht="15.95" customHeight="1">
      <c r="A36" s="108" t="s">
        <v>740</v>
      </c>
      <c r="B36" s="109"/>
      <c r="C36" s="109"/>
      <c r="D36" s="38">
        <f>SUM(D34:D35)</f>
        <v>0</v>
      </c>
      <c r="E36" s="39"/>
      <c r="F36" s="40"/>
    </row>
    <row r="37" spans="1:6" ht="17.25" customHeight="1">
      <c r="C37" s="41" t="s">
        <v>726</v>
      </c>
      <c r="D37" s="42"/>
      <c r="E37" s="43"/>
    </row>
    <row r="38" spans="1:6" ht="17.25" customHeight="1">
      <c r="C38" s="44"/>
      <c r="D38" s="42">
        <v>0</v>
      </c>
      <c r="E38" s="45"/>
    </row>
    <row r="39" spans="1:6" ht="17.25" customHeight="1">
      <c r="D39" s="42">
        <v>0</v>
      </c>
      <c r="E39" s="43"/>
    </row>
    <row r="40" spans="1:6" ht="17.25" customHeight="1">
      <c r="D40" s="42"/>
      <c r="E40" s="46"/>
    </row>
    <row r="41" spans="1:6" ht="17.25" customHeight="1">
      <c r="D41" s="42"/>
      <c r="E41" s="46"/>
    </row>
    <row r="42" spans="1:6" ht="17.25" customHeight="1">
      <c r="D42" s="42"/>
      <c r="E42" s="46"/>
    </row>
    <row r="43" spans="1:6" ht="17.25" customHeight="1">
      <c r="D43" s="42"/>
      <c r="E43" s="47"/>
    </row>
    <row r="44" spans="1:6" ht="17.25" customHeight="1">
      <c r="D44" s="42"/>
      <c r="E44" s="47"/>
    </row>
    <row r="45" spans="1:6" ht="17.25" customHeight="1">
      <c r="D45" s="42"/>
      <c r="E45" s="47"/>
    </row>
    <row r="46" spans="1:6" ht="17.25" customHeight="1">
      <c r="D46" s="42"/>
      <c r="E46" s="47"/>
    </row>
    <row r="47" spans="1:6" ht="17.25" customHeight="1">
      <c r="D47" s="42"/>
      <c r="E47" s="47"/>
    </row>
    <row r="48" spans="1:6" ht="17.25" customHeight="1">
      <c r="D48" s="42"/>
      <c r="E48" s="47"/>
    </row>
    <row r="49" spans="4:5" ht="17.25" customHeight="1">
      <c r="D49" s="42"/>
      <c r="E49" s="47"/>
    </row>
    <row r="50" spans="4:5" ht="17.25" customHeight="1">
      <c r="D50" s="42"/>
      <c r="E50" s="47"/>
    </row>
    <row r="51" spans="4:5" ht="17.25" customHeight="1">
      <c r="D51" s="42"/>
      <c r="E51" s="47"/>
    </row>
    <row r="52" spans="4:5" ht="17.25" customHeight="1">
      <c r="D52" s="42"/>
      <c r="E52" s="47"/>
    </row>
    <row r="53" spans="4:5" ht="17.25" customHeight="1">
      <c r="D53" s="42"/>
      <c r="E53" s="47"/>
    </row>
    <row r="54" spans="4:5" ht="17.25" customHeight="1">
      <c r="D54" s="42"/>
      <c r="E54" s="47"/>
    </row>
    <row r="55" spans="4:5" ht="17.25" customHeight="1">
      <c r="D55" s="42"/>
      <c r="E55" s="47"/>
    </row>
    <row r="56" spans="4:5" ht="17.25" customHeight="1">
      <c r="D56" s="42"/>
      <c r="E56" s="47"/>
    </row>
    <row r="57" spans="4:5" ht="17.25" customHeight="1">
      <c r="D57" s="42"/>
      <c r="E57" s="47"/>
    </row>
    <row r="58" spans="4:5" ht="17.25" customHeight="1">
      <c r="D58" s="42"/>
    </row>
  </sheetData>
  <mergeCells count="22">
    <mergeCell ref="A28:C28"/>
    <mergeCell ref="A1:F1"/>
    <mergeCell ref="A2:D2"/>
    <mergeCell ref="A3:C3"/>
    <mergeCell ref="A4:A27"/>
    <mergeCell ref="B4:B7"/>
    <mergeCell ref="B8:B10"/>
    <mergeCell ref="B11:B27"/>
    <mergeCell ref="D23:D24"/>
    <mergeCell ref="E23:E24"/>
    <mergeCell ref="F23:F24"/>
    <mergeCell ref="D25:D26"/>
    <mergeCell ref="E25:E26"/>
    <mergeCell ref="F25:F26"/>
    <mergeCell ref="A36:C36"/>
    <mergeCell ref="A29:C29"/>
    <mergeCell ref="A32:C32"/>
    <mergeCell ref="A33:C33"/>
    <mergeCell ref="A34:C34"/>
    <mergeCell ref="A35:C35"/>
    <mergeCell ref="A31:C31"/>
    <mergeCell ref="A30:C30"/>
  </mergeCells>
  <phoneticPr fontId="1" type="noConversion"/>
  <printOptions horizontalCentered="1"/>
  <pageMargins left="0.74803149606299213" right="0.31496062992125984" top="0.43" bottom="0.27559055118110237" header="0.15748031496062992" footer="0.2755905511811023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"/>
  <sheetViews>
    <sheetView workbookViewId="0">
      <selection activeCell="B17" sqref="B17"/>
    </sheetView>
  </sheetViews>
  <sheetFormatPr defaultRowHeight="13.5"/>
  <cols>
    <col min="1" max="1" width="40.625" style="48" customWidth="1"/>
    <col min="2" max="2" width="20.625" style="48" customWidth="1"/>
    <col min="3" max="4" width="4.625" style="48" customWidth="1"/>
    <col min="5" max="12" width="13.625" style="48" customWidth="1"/>
    <col min="13" max="13" width="12.625" style="48" customWidth="1"/>
    <col min="14" max="16" width="2.625" style="48" hidden="1" customWidth="1"/>
    <col min="17" max="19" width="1.625" style="48" hidden="1" customWidth="1"/>
    <col min="20" max="20" width="18.625" style="48" hidden="1" customWidth="1"/>
    <col min="21" max="16384" width="9" style="48"/>
  </cols>
  <sheetData>
    <row r="1" spans="1:20" ht="30" customHeight="1">
      <c r="A1" s="123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</row>
    <row r="2" spans="1:20" ht="30" customHeight="1">
      <c r="A2" s="124" t="s">
        <v>1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</row>
    <row r="3" spans="1:20" ht="30" customHeight="1">
      <c r="A3" s="125" t="s">
        <v>2</v>
      </c>
      <c r="B3" s="125" t="s">
        <v>3</v>
      </c>
      <c r="C3" s="125" t="s">
        <v>4</v>
      </c>
      <c r="D3" s="125" t="s">
        <v>5</v>
      </c>
      <c r="E3" s="125" t="s">
        <v>6</v>
      </c>
      <c r="F3" s="125"/>
      <c r="G3" s="125" t="s">
        <v>9</v>
      </c>
      <c r="H3" s="125"/>
      <c r="I3" s="125" t="s">
        <v>10</v>
      </c>
      <c r="J3" s="125"/>
      <c r="K3" s="125" t="s">
        <v>11</v>
      </c>
      <c r="L3" s="125"/>
      <c r="M3" s="125" t="s">
        <v>12</v>
      </c>
      <c r="N3" s="127" t="s">
        <v>13</v>
      </c>
      <c r="O3" s="127" t="s">
        <v>14</v>
      </c>
      <c r="P3" s="127" t="s">
        <v>15</v>
      </c>
      <c r="Q3" s="127" t="s">
        <v>16</v>
      </c>
      <c r="R3" s="127" t="s">
        <v>17</v>
      </c>
      <c r="S3" s="127" t="s">
        <v>18</v>
      </c>
      <c r="T3" s="127" t="s">
        <v>19</v>
      </c>
    </row>
    <row r="4" spans="1:20" ht="30" customHeight="1">
      <c r="A4" s="126"/>
      <c r="B4" s="126"/>
      <c r="C4" s="126"/>
      <c r="D4" s="126"/>
      <c r="E4" s="49" t="s">
        <v>7</v>
      </c>
      <c r="F4" s="49" t="s">
        <v>8</v>
      </c>
      <c r="G4" s="49" t="s">
        <v>7</v>
      </c>
      <c r="H4" s="49" t="s">
        <v>8</v>
      </c>
      <c r="I4" s="49" t="s">
        <v>7</v>
      </c>
      <c r="J4" s="49" t="s">
        <v>8</v>
      </c>
      <c r="K4" s="49" t="s">
        <v>7</v>
      </c>
      <c r="L4" s="49" t="s">
        <v>8</v>
      </c>
      <c r="M4" s="126"/>
      <c r="N4" s="127"/>
      <c r="O4" s="127"/>
      <c r="P4" s="127"/>
      <c r="Q4" s="127"/>
      <c r="R4" s="127"/>
      <c r="S4" s="127"/>
      <c r="T4" s="127"/>
    </row>
    <row r="5" spans="1:20" ht="30" customHeight="1">
      <c r="A5" s="50" t="s">
        <v>51</v>
      </c>
      <c r="B5" s="50" t="s">
        <v>52</v>
      </c>
      <c r="C5" s="50" t="s">
        <v>52</v>
      </c>
      <c r="D5" s="51">
        <v>1</v>
      </c>
      <c r="E5" s="52">
        <f>F6+F22+F24</f>
        <v>0</v>
      </c>
      <c r="F5" s="52">
        <f t="shared" ref="F5:F24" si="0">E5*D5</f>
        <v>0</v>
      </c>
      <c r="G5" s="52">
        <f>H6+H22+H24</f>
        <v>0</v>
      </c>
      <c r="H5" s="52">
        <f t="shared" ref="H5:H24" si="1">G5*D5</f>
        <v>0</v>
      </c>
      <c r="I5" s="52">
        <f>J6+J22+J24</f>
        <v>0</v>
      </c>
      <c r="J5" s="52">
        <f t="shared" ref="J5:J24" si="2">I5*D5</f>
        <v>0</v>
      </c>
      <c r="K5" s="52">
        <f t="shared" ref="K5:K24" si="3">E5+G5+I5</f>
        <v>0</v>
      </c>
      <c r="L5" s="52">
        <f t="shared" ref="L5:L24" si="4">F5+H5+J5</f>
        <v>0</v>
      </c>
      <c r="M5" s="50" t="s">
        <v>52</v>
      </c>
      <c r="N5" s="53" t="s">
        <v>53</v>
      </c>
      <c r="O5" s="53" t="s">
        <v>52</v>
      </c>
      <c r="P5" s="53" t="s">
        <v>52</v>
      </c>
      <c r="Q5" s="53" t="s">
        <v>52</v>
      </c>
      <c r="R5" s="54">
        <v>1</v>
      </c>
      <c r="S5" s="53" t="s">
        <v>52</v>
      </c>
      <c r="T5" s="55"/>
    </row>
    <row r="6" spans="1:20" ht="30" customHeight="1">
      <c r="A6" s="50" t="s">
        <v>54</v>
      </c>
      <c r="B6" s="50" t="s">
        <v>52</v>
      </c>
      <c r="C6" s="50" t="s">
        <v>52</v>
      </c>
      <c r="D6" s="51">
        <v>1</v>
      </c>
      <c r="E6" s="52">
        <f>F7+F8+F9+F10+F11+F12+F13+F14+F15+F16+F17+F18+F19+F20</f>
        <v>0</v>
      </c>
      <c r="F6" s="52">
        <f t="shared" si="0"/>
        <v>0</v>
      </c>
      <c r="G6" s="52">
        <f>H7+H8+H9+H10+H11+H12+H13+H14+H15+H16+H17+H18+H19+H20</f>
        <v>0</v>
      </c>
      <c r="H6" s="52">
        <f t="shared" si="1"/>
        <v>0</v>
      </c>
      <c r="I6" s="52">
        <f>J7+J8+J9+J10+J11+J12+J13+J14+J15+J16+J17+J18+J19+J20</f>
        <v>0</v>
      </c>
      <c r="J6" s="52">
        <f t="shared" si="2"/>
        <v>0</v>
      </c>
      <c r="K6" s="52">
        <f t="shared" si="3"/>
        <v>0</v>
      </c>
      <c r="L6" s="52">
        <f t="shared" si="4"/>
        <v>0</v>
      </c>
      <c r="M6" s="50" t="s">
        <v>52</v>
      </c>
      <c r="N6" s="53" t="s">
        <v>55</v>
      </c>
      <c r="O6" s="53" t="s">
        <v>52</v>
      </c>
      <c r="P6" s="53" t="s">
        <v>53</v>
      </c>
      <c r="Q6" s="53" t="s">
        <v>52</v>
      </c>
      <c r="R6" s="54">
        <v>2</v>
      </c>
      <c r="S6" s="53" t="s">
        <v>52</v>
      </c>
      <c r="T6" s="55"/>
    </row>
    <row r="7" spans="1:20" ht="30" customHeight="1">
      <c r="A7" s="50" t="s">
        <v>56</v>
      </c>
      <c r="B7" s="50" t="s">
        <v>52</v>
      </c>
      <c r="C7" s="50" t="s">
        <v>52</v>
      </c>
      <c r="D7" s="51">
        <v>1</v>
      </c>
      <c r="E7" s="52">
        <f>공종별내역서!F27</f>
        <v>0</v>
      </c>
      <c r="F7" s="52">
        <f t="shared" si="0"/>
        <v>0</v>
      </c>
      <c r="G7" s="52">
        <f>공종별내역서!H27</f>
        <v>0</v>
      </c>
      <c r="H7" s="52">
        <f t="shared" si="1"/>
        <v>0</v>
      </c>
      <c r="I7" s="52">
        <f>공종별내역서!J27</f>
        <v>0</v>
      </c>
      <c r="J7" s="52">
        <f t="shared" si="2"/>
        <v>0</v>
      </c>
      <c r="K7" s="52">
        <f t="shared" si="3"/>
        <v>0</v>
      </c>
      <c r="L7" s="52">
        <f t="shared" si="4"/>
        <v>0</v>
      </c>
      <c r="M7" s="50" t="s">
        <v>52</v>
      </c>
      <c r="N7" s="53" t="s">
        <v>57</v>
      </c>
      <c r="O7" s="53" t="s">
        <v>52</v>
      </c>
      <c r="P7" s="53" t="s">
        <v>55</v>
      </c>
      <c r="Q7" s="53" t="s">
        <v>52</v>
      </c>
      <c r="R7" s="54">
        <v>3</v>
      </c>
      <c r="S7" s="53" t="s">
        <v>52</v>
      </c>
      <c r="T7" s="55"/>
    </row>
    <row r="8" spans="1:20" ht="30" customHeight="1">
      <c r="A8" s="50" t="s">
        <v>114</v>
      </c>
      <c r="B8" s="50" t="s">
        <v>52</v>
      </c>
      <c r="C8" s="50" t="s">
        <v>52</v>
      </c>
      <c r="D8" s="51">
        <v>1</v>
      </c>
      <c r="E8" s="52">
        <f>공종별내역서!F51</f>
        <v>0</v>
      </c>
      <c r="F8" s="52">
        <f t="shared" si="0"/>
        <v>0</v>
      </c>
      <c r="G8" s="52">
        <f>공종별내역서!H51</f>
        <v>0</v>
      </c>
      <c r="H8" s="52">
        <f t="shared" si="1"/>
        <v>0</v>
      </c>
      <c r="I8" s="52">
        <f>공종별내역서!J51</f>
        <v>0</v>
      </c>
      <c r="J8" s="52">
        <f t="shared" si="2"/>
        <v>0</v>
      </c>
      <c r="K8" s="52">
        <f t="shared" si="3"/>
        <v>0</v>
      </c>
      <c r="L8" s="52">
        <f t="shared" si="4"/>
        <v>0</v>
      </c>
      <c r="M8" s="50" t="s">
        <v>52</v>
      </c>
      <c r="N8" s="53" t="s">
        <v>115</v>
      </c>
      <c r="O8" s="53" t="s">
        <v>52</v>
      </c>
      <c r="P8" s="53" t="s">
        <v>55</v>
      </c>
      <c r="Q8" s="53" t="s">
        <v>52</v>
      </c>
      <c r="R8" s="54">
        <v>3</v>
      </c>
      <c r="S8" s="53" t="s">
        <v>52</v>
      </c>
      <c r="T8" s="55"/>
    </row>
    <row r="9" spans="1:20" ht="30" customHeight="1">
      <c r="A9" s="50" t="s">
        <v>137</v>
      </c>
      <c r="B9" s="50" t="s">
        <v>52</v>
      </c>
      <c r="C9" s="50" t="s">
        <v>52</v>
      </c>
      <c r="D9" s="51">
        <v>1</v>
      </c>
      <c r="E9" s="52">
        <f>공종별내역서!F75</f>
        <v>0</v>
      </c>
      <c r="F9" s="52">
        <f t="shared" si="0"/>
        <v>0</v>
      </c>
      <c r="G9" s="52">
        <f>공종별내역서!H75</f>
        <v>0</v>
      </c>
      <c r="H9" s="52">
        <f t="shared" si="1"/>
        <v>0</v>
      </c>
      <c r="I9" s="52">
        <f>공종별내역서!J75</f>
        <v>0</v>
      </c>
      <c r="J9" s="52">
        <f t="shared" si="2"/>
        <v>0</v>
      </c>
      <c r="K9" s="52">
        <f t="shared" si="3"/>
        <v>0</v>
      </c>
      <c r="L9" s="52">
        <f t="shared" si="4"/>
        <v>0</v>
      </c>
      <c r="M9" s="50" t="s">
        <v>52</v>
      </c>
      <c r="N9" s="53" t="s">
        <v>138</v>
      </c>
      <c r="O9" s="53" t="s">
        <v>52</v>
      </c>
      <c r="P9" s="53" t="s">
        <v>55</v>
      </c>
      <c r="Q9" s="53" t="s">
        <v>52</v>
      </c>
      <c r="R9" s="54">
        <v>3</v>
      </c>
      <c r="S9" s="53" t="s">
        <v>52</v>
      </c>
      <c r="T9" s="55"/>
    </row>
    <row r="10" spans="1:20" ht="30" customHeight="1">
      <c r="A10" s="50" t="s">
        <v>191</v>
      </c>
      <c r="B10" s="50" t="s">
        <v>52</v>
      </c>
      <c r="C10" s="50" t="s">
        <v>52</v>
      </c>
      <c r="D10" s="51">
        <v>1</v>
      </c>
      <c r="E10" s="52">
        <f>공종별내역서!F99</f>
        <v>0</v>
      </c>
      <c r="F10" s="52">
        <f t="shared" si="0"/>
        <v>0</v>
      </c>
      <c r="G10" s="52">
        <f>공종별내역서!H99</f>
        <v>0</v>
      </c>
      <c r="H10" s="52">
        <f t="shared" si="1"/>
        <v>0</v>
      </c>
      <c r="I10" s="52">
        <f>공종별내역서!J99</f>
        <v>0</v>
      </c>
      <c r="J10" s="52">
        <f t="shared" si="2"/>
        <v>0</v>
      </c>
      <c r="K10" s="52">
        <f t="shared" si="3"/>
        <v>0</v>
      </c>
      <c r="L10" s="52">
        <f t="shared" si="4"/>
        <v>0</v>
      </c>
      <c r="M10" s="50" t="s">
        <v>52</v>
      </c>
      <c r="N10" s="53" t="s">
        <v>192</v>
      </c>
      <c r="O10" s="53" t="s">
        <v>52</v>
      </c>
      <c r="P10" s="53" t="s">
        <v>55</v>
      </c>
      <c r="Q10" s="53" t="s">
        <v>52</v>
      </c>
      <c r="R10" s="54">
        <v>3</v>
      </c>
      <c r="S10" s="53" t="s">
        <v>52</v>
      </c>
      <c r="T10" s="55"/>
    </row>
    <row r="11" spans="1:20" ht="30" customHeight="1">
      <c r="A11" s="50" t="s">
        <v>230</v>
      </c>
      <c r="B11" s="50" t="s">
        <v>52</v>
      </c>
      <c r="C11" s="50" t="s">
        <v>52</v>
      </c>
      <c r="D11" s="51">
        <v>1</v>
      </c>
      <c r="E11" s="52">
        <f>공종별내역서!F123</f>
        <v>0</v>
      </c>
      <c r="F11" s="52">
        <f t="shared" si="0"/>
        <v>0</v>
      </c>
      <c r="G11" s="52">
        <f>공종별내역서!H123</f>
        <v>0</v>
      </c>
      <c r="H11" s="52">
        <f t="shared" si="1"/>
        <v>0</v>
      </c>
      <c r="I11" s="52">
        <f>공종별내역서!J123</f>
        <v>0</v>
      </c>
      <c r="J11" s="52">
        <f t="shared" si="2"/>
        <v>0</v>
      </c>
      <c r="K11" s="52">
        <f t="shared" si="3"/>
        <v>0</v>
      </c>
      <c r="L11" s="52">
        <f t="shared" si="4"/>
        <v>0</v>
      </c>
      <c r="M11" s="50" t="s">
        <v>52</v>
      </c>
      <c r="N11" s="53" t="s">
        <v>231</v>
      </c>
      <c r="O11" s="53" t="s">
        <v>52</v>
      </c>
      <c r="P11" s="53" t="s">
        <v>55</v>
      </c>
      <c r="Q11" s="53" t="s">
        <v>52</v>
      </c>
      <c r="R11" s="54">
        <v>3</v>
      </c>
      <c r="S11" s="53" t="s">
        <v>52</v>
      </c>
      <c r="T11" s="55"/>
    </row>
    <row r="12" spans="1:20" ht="30" customHeight="1">
      <c r="A12" s="50" t="s">
        <v>321</v>
      </c>
      <c r="B12" s="50" t="s">
        <v>52</v>
      </c>
      <c r="C12" s="50" t="s">
        <v>52</v>
      </c>
      <c r="D12" s="51">
        <v>1</v>
      </c>
      <c r="E12" s="52">
        <f>공종별내역서!F147</f>
        <v>0</v>
      </c>
      <c r="F12" s="52">
        <f t="shared" si="0"/>
        <v>0</v>
      </c>
      <c r="G12" s="52">
        <f>공종별내역서!H147</f>
        <v>0</v>
      </c>
      <c r="H12" s="52">
        <f t="shared" si="1"/>
        <v>0</v>
      </c>
      <c r="I12" s="52">
        <f>공종별내역서!J147</f>
        <v>0</v>
      </c>
      <c r="J12" s="52">
        <f t="shared" si="2"/>
        <v>0</v>
      </c>
      <c r="K12" s="52">
        <f t="shared" si="3"/>
        <v>0</v>
      </c>
      <c r="L12" s="52">
        <f t="shared" si="4"/>
        <v>0</v>
      </c>
      <c r="M12" s="50" t="s">
        <v>52</v>
      </c>
      <c r="N12" s="53" t="s">
        <v>322</v>
      </c>
      <c r="O12" s="53" t="s">
        <v>52</v>
      </c>
      <c r="P12" s="53" t="s">
        <v>55</v>
      </c>
      <c r="Q12" s="53" t="s">
        <v>52</v>
      </c>
      <c r="R12" s="54">
        <v>3</v>
      </c>
      <c r="S12" s="53" t="s">
        <v>52</v>
      </c>
      <c r="T12" s="55"/>
    </row>
    <row r="13" spans="1:20" ht="30" customHeight="1">
      <c r="A13" s="50" t="s">
        <v>366</v>
      </c>
      <c r="B13" s="50" t="s">
        <v>52</v>
      </c>
      <c r="C13" s="50" t="s">
        <v>52</v>
      </c>
      <c r="D13" s="51">
        <v>1</v>
      </c>
      <c r="E13" s="52">
        <f>공종별내역서!F195</f>
        <v>0</v>
      </c>
      <c r="F13" s="52">
        <f t="shared" si="0"/>
        <v>0</v>
      </c>
      <c r="G13" s="52">
        <f>공종별내역서!H195</f>
        <v>0</v>
      </c>
      <c r="H13" s="52">
        <f t="shared" si="1"/>
        <v>0</v>
      </c>
      <c r="I13" s="52">
        <f>공종별내역서!J195</f>
        <v>0</v>
      </c>
      <c r="J13" s="52">
        <f t="shared" si="2"/>
        <v>0</v>
      </c>
      <c r="K13" s="52">
        <f t="shared" si="3"/>
        <v>0</v>
      </c>
      <c r="L13" s="52">
        <f t="shared" si="4"/>
        <v>0</v>
      </c>
      <c r="M13" s="50" t="s">
        <v>52</v>
      </c>
      <c r="N13" s="53" t="s">
        <v>367</v>
      </c>
      <c r="O13" s="53" t="s">
        <v>52</v>
      </c>
      <c r="P13" s="53" t="s">
        <v>55</v>
      </c>
      <c r="Q13" s="53" t="s">
        <v>52</v>
      </c>
      <c r="R13" s="54">
        <v>3</v>
      </c>
      <c r="S13" s="53" t="s">
        <v>52</v>
      </c>
      <c r="T13" s="55"/>
    </row>
    <row r="14" spans="1:20" ht="30" customHeight="1">
      <c r="A14" s="50" t="s">
        <v>486</v>
      </c>
      <c r="B14" s="50" t="s">
        <v>52</v>
      </c>
      <c r="C14" s="50" t="s">
        <v>52</v>
      </c>
      <c r="D14" s="51">
        <v>1</v>
      </c>
      <c r="E14" s="52">
        <f>공종별내역서!F219</f>
        <v>0</v>
      </c>
      <c r="F14" s="52">
        <f t="shared" si="0"/>
        <v>0</v>
      </c>
      <c r="G14" s="52">
        <f>공종별내역서!H219</f>
        <v>0</v>
      </c>
      <c r="H14" s="52">
        <f t="shared" si="1"/>
        <v>0</v>
      </c>
      <c r="I14" s="52">
        <f>공종별내역서!J219</f>
        <v>0</v>
      </c>
      <c r="J14" s="52">
        <f t="shared" si="2"/>
        <v>0</v>
      </c>
      <c r="K14" s="52">
        <f t="shared" si="3"/>
        <v>0</v>
      </c>
      <c r="L14" s="52">
        <f t="shared" si="4"/>
        <v>0</v>
      </c>
      <c r="M14" s="50" t="s">
        <v>52</v>
      </c>
      <c r="N14" s="53" t="s">
        <v>487</v>
      </c>
      <c r="O14" s="53" t="s">
        <v>52</v>
      </c>
      <c r="P14" s="53" t="s">
        <v>55</v>
      </c>
      <c r="Q14" s="53" t="s">
        <v>52</v>
      </c>
      <c r="R14" s="54">
        <v>3</v>
      </c>
      <c r="S14" s="53" t="s">
        <v>52</v>
      </c>
      <c r="T14" s="55"/>
    </row>
    <row r="15" spans="1:20" ht="30" customHeight="1">
      <c r="A15" s="50" t="s">
        <v>515</v>
      </c>
      <c r="B15" s="50" t="s">
        <v>52</v>
      </c>
      <c r="C15" s="50" t="s">
        <v>52</v>
      </c>
      <c r="D15" s="51">
        <v>1</v>
      </c>
      <c r="E15" s="52">
        <f>공종별내역서!F243</f>
        <v>0</v>
      </c>
      <c r="F15" s="52">
        <f t="shared" si="0"/>
        <v>0</v>
      </c>
      <c r="G15" s="52">
        <f>공종별내역서!H243</f>
        <v>0</v>
      </c>
      <c r="H15" s="52">
        <f t="shared" si="1"/>
        <v>0</v>
      </c>
      <c r="I15" s="52">
        <f>공종별내역서!J243</f>
        <v>0</v>
      </c>
      <c r="J15" s="52">
        <f t="shared" si="2"/>
        <v>0</v>
      </c>
      <c r="K15" s="52">
        <f t="shared" si="3"/>
        <v>0</v>
      </c>
      <c r="L15" s="52">
        <f t="shared" si="4"/>
        <v>0</v>
      </c>
      <c r="M15" s="50" t="s">
        <v>52</v>
      </c>
      <c r="N15" s="53" t="s">
        <v>516</v>
      </c>
      <c r="O15" s="53" t="s">
        <v>52</v>
      </c>
      <c r="P15" s="53" t="s">
        <v>55</v>
      </c>
      <c r="Q15" s="53" t="s">
        <v>52</v>
      </c>
      <c r="R15" s="54">
        <v>3</v>
      </c>
      <c r="S15" s="53" t="s">
        <v>52</v>
      </c>
      <c r="T15" s="55"/>
    </row>
    <row r="16" spans="1:20" ht="30" customHeight="1">
      <c r="A16" s="50" t="s">
        <v>534</v>
      </c>
      <c r="B16" s="50" t="s">
        <v>52</v>
      </c>
      <c r="C16" s="50" t="s">
        <v>52</v>
      </c>
      <c r="D16" s="51">
        <v>1</v>
      </c>
      <c r="E16" s="52">
        <f>공종별내역서!F267</f>
        <v>0</v>
      </c>
      <c r="F16" s="52">
        <f t="shared" si="0"/>
        <v>0</v>
      </c>
      <c r="G16" s="52">
        <f>공종별내역서!H267</f>
        <v>0</v>
      </c>
      <c r="H16" s="52">
        <f t="shared" si="1"/>
        <v>0</v>
      </c>
      <c r="I16" s="52">
        <f>공종별내역서!J267</f>
        <v>0</v>
      </c>
      <c r="J16" s="52">
        <f t="shared" si="2"/>
        <v>0</v>
      </c>
      <c r="K16" s="52">
        <f t="shared" si="3"/>
        <v>0</v>
      </c>
      <c r="L16" s="52">
        <f t="shared" si="4"/>
        <v>0</v>
      </c>
      <c r="M16" s="50" t="s">
        <v>52</v>
      </c>
      <c r="N16" s="53" t="s">
        <v>535</v>
      </c>
      <c r="O16" s="53" t="s">
        <v>52</v>
      </c>
      <c r="P16" s="53" t="s">
        <v>55</v>
      </c>
      <c r="Q16" s="53" t="s">
        <v>52</v>
      </c>
      <c r="R16" s="54">
        <v>3</v>
      </c>
      <c r="S16" s="53" t="s">
        <v>52</v>
      </c>
      <c r="T16" s="55"/>
    </row>
    <row r="17" spans="1:20" ht="30" customHeight="1">
      <c r="A17" s="50" t="s">
        <v>570</v>
      </c>
      <c r="B17" s="50" t="s">
        <v>52</v>
      </c>
      <c r="C17" s="50" t="s">
        <v>52</v>
      </c>
      <c r="D17" s="51">
        <v>1</v>
      </c>
      <c r="E17" s="52">
        <f>공종별내역서!F291</f>
        <v>0</v>
      </c>
      <c r="F17" s="52">
        <f t="shared" si="0"/>
        <v>0</v>
      </c>
      <c r="G17" s="52">
        <f>공종별내역서!H291</f>
        <v>0</v>
      </c>
      <c r="H17" s="52">
        <f t="shared" si="1"/>
        <v>0</v>
      </c>
      <c r="I17" s="52">
        <f>공종별내역서!J291</f>
        <v>0</v>
      </c>
      <c r="J17" s="52">
        <f t="shared" si="2"/>
        <v>0</v>
      </c>
      <c r="K17" s="52">
        <f t="shared" si="3"/>
        <v>0</v>
      </c>
      <c r="L17" s="52">
        <f t="shared" si="4"/>
        <v>0</v>
      </c>
      <c r="M17" s="50" t="s">
        <v>52</v>
      </c>
      <c r="N17" s="53" t="s">
        <v>571</v>
      </c>
      <c r="O17" s="53" t="s">
        <v>52</v>
      </c>
      <c r="P17" s="53" t="s">
        <v>55</v>
      </c>
      <c r="Q17" s="53" t="s">
        <v>52</v>
      </c>
      <c r="R17" s="54">
        <v>3</v>
      </c>
      <c r="S17" s="53" t="s">
        <v>52</v>
      </c>
      <c r="T17" s="55"/>
    </row>
    <row r="18" spans="1:20" ht="30" customHeight="1">
      <c r="A18" s="50" t="s">
        <v>591</v>
      </c>
      <c r="B18" s="50" t="s">
        <v>742</v>
      </c>
      <c r="C18" s="50" t="s">
        <v>52</v>
      </c>
      <c r="D18" s="51">
        <v>1</v>
      </c>
      <c r="E18" s="52">
        <f>공종별내역서!F315</f>
        <v>0</v>
      </c>
      <c r="F18" s="52">
        <f t="shared" si="0"/>
        <v>0</v>
      </c>
      <c r="G18" s="52">
        <f>공종별내역서!H315</f>
        <v>0</v>
      </c>
      <c r="H18" s="52">
        <f t="shared" si="1"/>
        <v>0</v>
      </c>
      <c r="I18" s="52">
        <f>공종별내역서!J315</f>
        <v>0</v>
      </c>
      <c r="J18" s="52">
        <f t="shared" si="2"/>
        <v>0</v>
      </c>
      <c r="K18" s="52">
        <f t="shared" si="3"/>
        <v>0</v>
      </c>
      <c r="L18" s="52">
        <f t="shared" si="4"/>
        <v>0</v>
      </c>
      <c r="M18" s="50" t="s">
        <v>52</v>
      </c>
      <c r="N18" s="53" t="s">
        <v>592</v>
      </c>
      <c r="O18" s="53" t="s">
        <v>52</v>
      </c>
      <c r="P18" s="53" t="s">
        <v>55</v>
      </c>
      <c r="Q18" s="53" t="s">
        <v>52</v>
      </c>
      <c r="R18" s="54">
        <v>3</v>
      </c>
      <c r="S18" s="53" t="s">
        <v>52</v>
      </c>
      <c r="T18" s="55"/>
    </row>
    <row r="19" spans="1:20" ht="30" customHeight="1">
      <c r="A19" s="50" t="s">
        <v>625</v>
      </c>
      <c r="B19" s="50" t="s">
        <v>52</v>
      </c>
      <c r="C19" s="50" t="s">
        <v>52</v>
      </c>
      <c r="D19" s="51">
        <v>1</v>
      </c>
      <c r="E19" s="52">
        <f>공종별내역서!F339</f>
        <v>0</v>
      </c>
      <c r="F19" s="52">
        <f t="shared" si="0"/>
        <v>0</v>
      </c>
      <c r="G19" s="52">
        <f>공종별내역서!H339</f>
        <v>0</v>
      </c>
      <c r="H19" s="52">
        <f t="shared" si="1"/>
        <v>0</v>
      </c>
      <c r="I19" s="52">
        <f>공종별내역서!J339</f>
        <v>0</v>
      </c>
      <c r="J19" s="52">
        <f t="shared" si="2"/>
        <v>0</v>
      </c>
      <c r="K19" s="52">
        <f t="shared" si="3"/>
        <v>0</v>
      </c>
      <c r="L19" s="52">
        <f t="shared" si="4"/>
        <v>0</v>
      </c>
      <c r="M19" s="50" t="s">
        <v>52</v>
      </c>
      <c r="N19" s="53" t="s">
        <v>626</v>
      </c>
      <c r="O19" s="53" t="s">
        <v>52</v>
      </c>
      <c r="P19" s="53" t="s">
        <v>55</v>
      </c>
      <c r="Q19" s="53" t="s">
        <v>52</v>
      </c>
      <c r="R19" s="54">
        <v>3</v>
      </c>
      <c r="S19" s="53" t="s">
        <v>52</v>
      </c>
      <c r="T19" s="55"/>
    </row>
    <row r="20" spans="1:20" ht="30" customHeight="1">
      <c r="A20" s="50" t="s">
        <v>650</v>
      </c>
      <c r="B20" s="50" t="s">
        <v>52</v>
      </c>
      <c r="C20" s="50" t="s">
        <v>52</v>
      </c>
      <c r="D20" s="51">
        <v>1</v>
      </c>
      <c r="E20" s="52">
        <f>공종별내역서!F363</f>
        <v>0</v>
      </c>
      <c r="F20" s="52">
        <f t="shared" si="0"/>
        <v>0</v>
      </c>
      <c r="G20" s="52">
        <f>공종별내역서!H363</f>
        <v>0</v>
      </c>
      <c r="H20" s="52">
        <f t="shared" si="1"/>
        <v>0</v>
      </c>
      <c r="I20" s="52">
        <f>공종별내역서!J363</f>
        <v>0</v>
      </c>
      <c r="J20" s="52">
        <f t="shared" si="2"/>
        <v>0</v>
      </c>
      <c r="K20" s="52">
        <f t="shared" si="3"/>
        <v>0</v>
      </c>
      <c r="L20" s="52">
        <f t="shared" si="4"/>
        <v>0</v>
      </c>
      <c r="M20" s="50" t="s">
        <v>52</v>
      </c>
      <c r="N20" s="53" t="s">
        <v>651</v>
      </c>
      <c r="O20" s="53" t="s">
        <v>52</v>
      </c>
      <c r="P20" s="53" t="s">
        <v>55</v>
      </c>
      <c r="Q20" s="53" t="s">
        <v>52</v>
      </c>
      <c r="R20" s="54">
        <v>3</v>
      </c>
      <c r="S20" s="53" t="s">
        <v>52</v>
      </c>
      <c r="T20" s="55"/>
    </row>
    <row r="21" spans="1:20" ht="30" customHeight="1">
      <c r="A21" s="50" t="s">
        <v>662</v>
      </c>
      <c r="B21" s="50" t="s">
        <v>52</v>
      </c>
      <c r="C21" s="50" t="s">
        <v>52</v>
      </c>
      <c r="D21" s="51">
        <v>1</v>
      </c>
      <c r="E21" s="52">
        <f>공종별내역서!F387</f>
        <v>0</v>
      </c>
      <c r="F21" s="52">
        <f t="shared" si="0"/>
        <v>0</v>
      </c>
      <c r="G21" s="52">
        <f>공종별내역서!H387</f>
        <v>0</v>
      </c>
      <c r="H21" s="52">
        <f t="shared" si="1"/>
        <v>0</v>
      </c>
      <c r="I21" s="52">
        <f>공종별내역서!J387</f>
        <v>0</v>
      </c>
      <c r="J21" s="52">
        <f t="shared" si="2"/>
        <v>0</v>
      </c>
      <c r="K21" s="52">
        <f t="shared" si="3"/>
        <v>0</v>
      </c>
      <c r="L21" s="52">
        <f t="shared" si="4"/>
        <v>0</v>
      </c>
      <c r="M21" s="50" t="s">
        <v>52</v>
      </c>
      <c r="N21" s="53" t="s">
        <v>663</v>
      </c>
      <c r="O21" s="53" t="s">
        <v>52</v>
      </c>
      <c r="P21" s="53" t="s">
        <v>52</v>
      </c>
      <c r="Q21" s="53" t="s">
        <v>664</v>
      </c>
      <c r="R21" s="54">
        <v>3</v>
      </c>
      <c r="S21" s="53" t="s">
        <v>52</v>
      </c>
      <c r="T21" s="55">
        <f>L21*1</f>
        <v>0</v>
      </c>
    </row>
    <row r="22" spans="1:20" ht="30" customHeight="1">
      <c r="A22" s="50" t="s">
        <v>694</v>
      </c>
      <c r="B22" s="50" t="s">
        <v>52</v>
      </c>
      <c r="C22" s="50" t="s">
        <v>52</v>
      </c>
      <c r="D22" s="51">
        <v>1</v>
      </c>
      <c r="E22" s="52">
        <f>공종별내역서!F411</f>
        <v>0</v>
      </c>
      <c r="F22" s="52">
        <f t="shared" si="0"/>
        <v>0</v>
      </c>
      <c r="G22" s="52">
        <f>공종별내역서!H411</f>
        <v>0</v>
      </c>
      <c r="H22" s="52">
        <f t="shared" si="1"/>
        <v>0</v>
      </c>
      <c r="I22" s="52">
        <f>공종별내역서!J411</f>
        <v>0</v>
      </c>
      <c r="J22" s="52">
        <f t="shared" si="2"/>
        <v>0</v>
      </c>
      <c r="K22" s="52">
        <f t="shared" si="3"/>
        <v>0</v>
      </c>
      <c r="L22" s="52">
        <f t="shared" si="4"/>
        <v>0</v>
      </c>
      <c r="M22" s="50" t="s">
        <v>52</v>
      </c>
      <c r="N22" s="53" t="s">
        <v>695</v>
      </c>
      <c r="O22" s="53" t="s">
        <v>52</v>
      </c>
      <c r="P22" s="53" t="s">
        <v>53</v>
      </c>
      <c r="Q22" s="53" t="s">
        <v>52</v>
      </c>
      <c r="R22" s="54">
        <v>2</v>
      </c>
      <c r="S22" s="53" t="s">
        <v>52</v>
      </c>
      <c r="T22" s="55"/>
    </row>
    <row r="23" spans="1:20" ht="30" customHeight="1">
      <c r="A23" s="50" t="s">
        <v>696</v>
      </c>
      <c r="B23" s="50" t="s">
        <v>52</v>
      </c>
      <c r="C23" s="50" t="s">
        <v>52</v>
      </c>
      <c r="D23" s="51">
        <v>1</v>
      </c>
      <c r="E23" s="52">
        <f>공종별내역서!F435</f>
        <v>0</v>
      </c>
      <c r="F23" s="52">
        <f t="shared" si="0"/>
        <v>0</v>
      </c>
      <c r="G23" s="52">
        <f>공종별내역서!H435</f>
        <v>0</v>
      </c>
      <c r="H23" s="52">
        <f t="shared" si="1"/>
        <v>0</v>
      </c>
      <c r="I23" s="52">
        <f>공종별내역서!J435</f>
        <v>0</v>
      </c>
      <c r="J23" s="52">
        <f t="shared" si="2"/>
        <v>0</v>
      </c>
      <c r="K23" s="52">
        <f t="shared" si="3"/>
        <v>0</v>
      </c>
      <c r="L23" s="52">
        <f t="shared" si="4"/>
        <v>0</v>
      </c>
      <c r="M23" s="50" t="s">
        <v>52</v>
      </c>
      <c r="N23" s="53" t="s">
        <v>697</v>
      </c>
      <c r="O23" s="53" t="s">
        <v>52</v>
      </c>
      <c r="P23" s="53" t="s">
        <v>52</v>
      </c>
      <c r="Q23" s="53" t="s">
        <v>664</v>
      </c>
      <c r="R23" s="54">
        <v>3</v>
      </c>
      <c r="S23" s="53" t="s">
        <v>52</v>
      </c>
      <c r="T23" s="55">
        <f>L23*1</f>
        <v>0</v>
      </c>
    </row>
    <row r="24" spans="1:20" ht="30" customHeight="1">
      <c r="A24" s="50" t="s">
        <v>698</v>
      </c>
      <c r="B24" s="50" t="s">
        <v>52</v>
      </c>
      <c r="C24" s="50" t="s">
        <v>52</v>
      </c>
      <c r="D24" s="51">
        <v>1</v>
      </c>
      <c r="E24" s="52">
        <f>공종별내역서!F459</f>
        <v>0</v>
      </c>
      <c r="F24" s="52">
        <f t="shared" si="0"/>
        <v>0</v>
      </c>
      <c r="G24" s="52">
        <f>공종별내역서!H459</f>
        <v>0</v>
      </c>
      <c r="H24" s="52">
        <f t="shared" si="1"/>
        <v>0</v>
      </c>
      <c r="I24" s="52">
        <f>공종별내역서!J459</f>
        <v>0</v>
      </c>
      <c r="J24" s="52">
        <f t="shared" si="2"/>
        <v>0</v>
      </c>
      <c r="K24" s="52">
        <f t="shared" si="3"/>
        <v>0</v>
      </c>
      <c r="L24" s="52">
        <f t="shared" si="4"/>
        <v>0</v>
      </c>
      <c r="M24" s="50" t="s">
        <v>52</v>
      </c>
      <c r="N24" s="53" t="s">
        <v>699</v>
      </c>
      <c r="O24" s="53" t="s">
        <v>52</v>
      </c>
      <c r="P24" s="53" t="s">
        <v>53</v>
      </c>
      <c r="Q24" s="53" t="s">
        <v>52</v>
      </c>
      <c r="R24" s="54">
        <v>2</v>
      </c>
      <c r="S24" s="53" t="s">
        <v>52</v>
      </c>
      <c r="T24" s="55"/>
    </row>
    <row r="25" spans="1:20" ht="30" customHeight="1">
      <c r="A25" s="50" t="s">
        <v>696</v>
      </c>
      <c r="B25" s="50" t="s">
        <v>52</v>
      </c>
      <c r="C25" s="50" t="s">
        <v>52</v>
      </c>
      <c r="D25" s="61">
        <v>1</v>
      </c>
      <c r="E25" s="52">
        <v>0</v>
      </c>
      <c r="F25" s="52">
        <f t="shared" ref="F25" si="5">E25*D25</f>
        <v>0</v>
      </c>
      <c r="G25" s="52">
        <v>0</v>
      </c>
      <c r="H25" s="52">
        <f t="shared" ref="H25" si="6">G25*D25</f>
        <v>0</v>
      </c>
      <c r="I25" s="52">
        <v>0</v>
      </c>
      <c r="J25" s="52">
        <f t="shared" ref="J25" si="7">I25*D25</f>
        <v>0</v>
      </c>
      <c r="K25" s="52">
        <f t="shared" ref="K25" si="8">E25+G25+I25</f>
        <v>0</v>
      </c>
      <c r="L25" s="52">
        <f t="shared" ref="L25" si="9">F25+H25+J25</f>
        <v>0</v>
      </c>
      <c r="M25" s="50" t="s">
        <v>52</v>
      </c>
      <c r="N25" s="53" t="s">
        <v>697</v>
      </c>
      <c r="O25" s="53" t="s">
        <v>52</v>
      </c>
      <c r="P25" s="53" t="s">
        <v>52</v>
      </c>
      <c r="Q25" s="53" t="s">
        <v>664</v>
      </c>
      <c r="R25" s="60">
        <v>3</v>
      </c>
      <c r="S25" s="53" t="s">
        <v>52</v>
      </c>
      <c r="T25" s="55">
        <f>L25*1</f>
        <v>0</v>
      </c>
    </row>
    <row r="26" spans="1:20" ht="30" customHeight="1">
      <c r="A26" s="51"/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T26" s="56"/>
    </row>
    <row r="27" spans="1:20" ht="30" customHeight="1">
      <c r="A27" s="51" t="s">
        <v>112</v>
      </c>
      <c r="B27" s="51"/>
      <c r="C27" s="51"/>
      <c r="D27" s="51"/>
      <c r="E27" s="51"/>
      <c r="F27" s="52">
        <f>F5</f>
        <v>0</v>
      </c>
      <c r="G27" s="51"/>
      <c r="H27" s="52">
        <f>H5</f>
        <v>0</v>
      </c>
      <c r="I27" s="51"/>
      <c r="J27" s="52">
        <f>J5</f>
        <v>0</v>
      </c>
      <c r="K27" s="51"/>
      <c r="L27" s="52">
        <f>L5</f>
        <v>0</v>
      </c>
      <c r="M27" s="51"/>
      <c r="T27" s="56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459"/>
  <sheetViews>
    <sheetView topLeftCell="A387" workbookViewId="0">
      <selection activeCell="E392" sqref="E392"/>
    </sheetView>
  </sheetViews>
  <sheetFormatPr defaultRowHeight="13.5"/>
  <cols>
    <col min="1" max="2" width="30.625" style="48" customWidth="1"/>
    <col min="3" max="3" width="4.625" style="48" customWidth="1"/>
    <col min="4" max="4" width="8.625" style="48" customWidth="1"/>
    <col min="5" max="12" width="13.625" style="48" customWidth="1"/>
    <col min="13" max="13" width="12.625" style="48" customWidth="1"/>
    <col min="14" max="43" width="2.625" style="48" hidden="1" customWidth="1"/>
    <col min="44" max="44" width="10.625" style="48" hidden="1" customWidth="1"/>
    <col min="45" max="46" width="1.625" style="48" hidden="1" customWidth="1"/>
    <col min="47" max="47" width="24.625" style="48" hidden="1" customWidth="1"/>
    <col min="48" max="48" width="10.625" style="48" hidden="1" customWidth="1"/>
    <col min="49" max="16384" width="9" style="48"/>
  </cols>
  <sheetData>
    <row r="1" spans="1:48" ht="30" customHeight="1">
      <c r="A1" s="124" t="s">
        <v>1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</row>
    <row r="2" spans="1:48" ht="30" customHeight="1">
      <c r="A2" s="125" t="s">
        <v>2</v>
      </c>
      <c r="B2" s="125" t="s">
        <v>3</v>
      </c>
      <c r="C2" s="125" t="s">
        <v>4</v>
      </c>
      <c r="D2" s="125" t="s">
        <v>5</v>
      </c>
      <c r="E2" s="125" t="s">
        <v>6</v>
      </c>
      <c r="F2" s="125"/>
      <c r="G2" s="125" t="s">
        <v>9</v>
      </c>
      <c r="H2" s="125"/>
      <c r="I2" s="125" t="s">
        <v>10</v>
      </c>
      <c r="J2" s="125"/>
      <c r="K2" s="125" t="s">
        <v>11</v>
      </c>
      <c r="L2" s="125"/>
      <c r="M2" s="125" t="s">
        <v>12</v>
      </c>
      <c r="N2" s="127" t="s">
        <v>20</v>
      </c>
      <c r="O2" s="127" t="s">
        <v>14</v>
      </c>
      <c r="P2" s="127" t="s">
        <v>21</v>
      </c>
      <c r="Q2" s="127" t="s">
        <v>13</v>
      </c>
      <c r="R2" s="127" t="s">
        <v>22</v>
      </c>
      <c r="S2" s="127" t="s">
        <v>23</v>
      </c>
      <c r="T2" s="127" t="s">
        <v>24</v>
      </c>
      <c r="U2" s="127" t="s">
        <v>25</v>
      </c>
      <c r="V2" s="127" t="s">
        <v>26</v>
      </c>
      <c r="W2" s="127" t="s">
        <v>27</v>
      </c>
      <c r="X2" s="127" t="s">
        <v>28</v>
      </c>
      <c r="Y2" s="127" t="s">
        <v>29</v>
      </c>
      <c r="Z2" s="127" t="s">
        <v>30</v>
      </c>
      <c r="AA2" s="127" t="s">
        <v>31</v>
      </c>
      <c r="AB2" s="127" t="s">
        <v>32</v>
      </c>
      <c r="AC2" s="127" t="s">
        <v>33</v>
      </c>
      <c r="AD2" s="127" t="s">
        <v>34</v>
      </c>
      <c r="AE2" s="127" t="s">
        <v>35</v>
      </c>
      <c r="AF2" s="127" t="s">
        <v>36</v>
      </c>
      <c r="AG2" s="127" t="s">
        <v>37</v>
      </c>
      <c r="AH2" s="127" t="s">
        <v>38</v>
      </c>
      <c r="AI2" s="127" t="s">
        <v>39</v>
      </c>
      <c r="AJ2" s="127" t="s">
        <v>40</v>
      </c>
      <c r="AK2" s="127" t="s">
        <v>41</v>
      </c>
      <c r="AL2" s="127" t="s">
        <v>42</v>
      </c>
      <c r="AM2" s="127" t="s">
        <v>43</v>
      </c>
      <c r="AN2" s="127" t="s">
        <v>44</v>
      </c>
      <c r="AO2" s="127" t="s">
        <v>45</v>
      </c>
      <c r="AP2" s="127" t="s">
        <v>46</v>
      </c>
      <c r="AQ2" s="127" t="s">
        <v>47</v>
      </c>
      <c r="AR2" s="127" t="s">
        <v>48</v>
      </c>
      <c r="AS2" s="127" t="s">
        <v>16</v>
      </c>
      <c r="AT2" s="127" t="s">
        <v>17</v>
      </c>
      <c r="AU2" s="127" t="s">
        <v>49</v>
      </c>
      <c r="AV2" s="127" t="s">
        <v>50</v>
      </c>
    </row>
    <row r="3" spans="1:48" ht="30" customHeight="1">
      <c r="A3" s="125"/>
      <c r="B3" s="125"/>
      <c r="C3" s="125"/>
      <c r="D3" s="125"/>
      <c r="E3" s="57" t="s">
        <v>7</v>
      </c>
      <c r="F3" s="57" t="s">
        <v>8</v>
      </c>
      <c r="G3" s="57" t="s">
        <v>7</v>
      </c>
      <c r="H3" s="57" t="s">
        <v>8</v>
      </c>
      <c r="I3" s="57" t="s">
        <v>7</v>
      </c>
      <c r="J3" s="57" t="s">
        <v>8</v>
      </c>
      <c r="K3" s="57" t="s">
        <v>7</v>
      </c>
      <c r="L3" s="57" t="s">
        <v>8</v>
      </c>
      <c r="M3" s="125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7"/>
      <c r="AE3" s="127"/>
      <c r="AF3" s="127"/>
      <c r="AG3" s="127"/>
      <c r="AH3" s="127"/>
      <c r="AI3" s="127"/>
      <c r="AJ3" s="127"/>
      <c r="AK3" s="127"/>
      <c r="AL3" s="127"/>
      <c r="AM3" s="127"/>
      <c r="AN3" s="127"/>
      <c r="AO3" s="127"/>
      <c r="AP3" s="127"/>
      <c r="AQ3" s="127"/>
      <c r="AR3" s="127"/>
      <c r="AS3" s="127"/>
      <c r="AT3" s="127"/>
      <c r="AU3" s="127"/>
      <c r="AV3" s="127"/>
    </row>
    <row r="4" spans="1:48" ht="30" customHeight="1">
      <c r="A4" s="50" t="s">
        <v>56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4"/>
      <c r="O4" s="54"/>
      <c r="P4" s="54"/>
      <c r="Q4" s="53" t="s">
        <v>57</v>
      </c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</row>
    <row r="5" spans="1:48" ht="30" customHeight="1">
      <c r="A5" s="50" t="s">
        <v>58</v>
      </c>
      <c r="B5" s="50" t="s">
        <v>59</v>
      </c>
      <c r="C5" s="50" t="s">
        <v>60</v>
      </c>
      <c r="D5" s="51">
        <v>1</v>
      </c>
      <c r="E5" s="52">
        <v>0</v>
      </c>
      <c r="F5" s="52">
        <f t="shared" ref="F5:F14" si="0">TRUNC(E5*D5, 0)</f>
        <v>0</v>
      </c>
      <c r="G5" s="52">
        <v>0</v>
      </c>
      <c r="H5" s="52">
        <f t="shared" ref="H5:H14" si="1">TRUNC(G5*D5, 0)</f>
        <v>0</v>
      </c>
      <c r="I5" s="52">
        <v>0</v>
      </c>
      <c r="J5" s="52">
        <f t="shared" ref="J5:J14" si="2">TRUNC(I5*D5, 0)</f>
        <v>0</v>
      </c>
      <c r="K5" s="52">
        <f t="shared" ref="K5:K14" si="3">TRUNC(E5+G5+I5, 0)</f>
        <v>0</v>
      </c>
      <c r="L5" s="52">
        <f t="shared" ref="L5:L14" si="4">TRUNC(F5+H5+J5, 0)</f>
        <v>0</v>
      </c>
      <c r="M5" s="50" t="s">
        <v>61</v>
      </c>
      <c r="N5" s="53" t="s">
        <v>62</v>
      </c>
      <c r="O5" s="53" t="s">
        <v>52</v>
      </c>
      <c r="P5" s="53" t="s">
        <v>52</v>
      </c>
      <c r="Q5" s="53" t="s">
        <v>57</v>
      </c>
      <c r="R5" s="53" t="s">
        <v>63</v>
      </c>
      <c r="S5" s="53" t="s">
        <v>64</v>
      </c>
      <c r="T5" s="53" t="s">
        <v>64</v>
      </c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3" t="s">
        <v>52</v>
      </c>
      <c r="AS5" s="53" t="s">
        <v>52</v>
      </c>
      <c r="AT5" s="54"/>
      <c r="AU5" s="53" t="s">
        <v>65</v>
      </c>
      <c r="AV5" s="54">
        <v>4</v>
      </c>
    </row>
    <row r="6" spans="1:48" ht="30" customHeight="1">
      <c r="A6" s="50" t="s">
        <v>66</v>
      </c>
      <c r="B6" s="50" t="s">
        <v>67</v>
      </c>
      <c r="C6" s="50" t="s">
        <v>60</v>
      </c>
      <c r="D6" s="51">
        <v>10</v>
      </c>
      <c r="E6" s="52">
        <v>0</v>
      </c>
      <c r="F6" s="52">
        <f t="shared" si="0"/>
        <v>0</v>
      </c>
      <c r="G6" s="52">
        <v>0</v>
      </c>
      <c r="H6" s="52">
        <f t="shared" si="1"/>
        <v>0</v>
      </c>
      <c r="I6" s="52">
        <v>0</v>
      </c>
      <c r="J6" s="52">
        <f t="shared" si="2"/>
        <v>0</v>
      </c>
      <c r="K6" s="52">
        <f t="shared" si="3"/>
        <v>0</v>
      </c>
      <c r="L6" s="52">
        <f t="shared" si="4"/>
        <v>0</v>
      </c>
      <c r="M6" s="50" t="s">
        <v>68</v>
      </c>
      <c r="N6" s="53" t="s">
        <v>69</v>
      </c>
      <c r="O6" s="53" t="s">
        <v>52</v>
      </c>
      <c r="P6" s="53" t="s">
        <v>52</v>
      </c>
      <c r="Q6" s="53" t="s">
        <v>57</v>
      </c>
      <c r="R6" s="53" t="s">
        <v>63</v>
      </c>
      <c r="S6" s="53" t="s">
        <v>64</v>
      </c>
      <c r="T6" s="53" t="s">
        <v>64</v>
      </c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3" t="s">
        <v>52</v>
      </c>
      <c r="AS6" s="53" t="s">
        <v>52</v>
      </c>
      <c r="AT6" s="54"/>
      <c r="AU6" s="53" t="s">
        <v>70</v>
      </c>
      <c r="AV6" s="54">
        <v>5</v>
      </c>
    </row>
    <row r="7" spans="1:48" ht="30" customHeight="1">
      <c r="A7" s="50" t="s">
        <v>66</v>
      </c>
      <c r="B7" s="50" t="s">
        <v>71</v>
      </c>
      <c r="C7" s="50" t="s">
        <v>60</v>
      </c>
      <c r="D7" s="51">
        <v>5</v>
      </c>
      <c r="E7" s="52">
        <v>0</v>
      </c>
      <c r="F7" s="52">
        <f t="shared" si="0"/>
        <v>0</v>
      </c>
      <c r="G7" s="52">
        <v>0</v>
      </c>
      <c r="H7" s="52">
        <f t="shared" si="1"/>
        <v>0</v>
      </c>
      <c r="I7" s="52">
        <v>0</v>
      </c>
      <c r="J7" s="52">
        <f t="shared" si="2"/>
        <v>0</v>
      </c>
      <c r="K7" s="52">
        <f t="shared" si="3"/>
        <v>0</v>
      </c>
      <c r="L7" s="52">
        <f t="shared" si="4"/>
        <v>0</v>
      </c>
      <c r="M7" s="50" t="s">
        <v>72</v>
      </c>
      <c r="N7" s="53" t="s">
        <v>73</v>
      </c>
      <c r="O7" s="53" t="s">
        <v>52</v>
      </c>
      <c r="P7" s="53" t="s">
        <v>52</v>
      </c>
      <c r="Q7" s="53" t="s">
        <v>57</v>
      </c>
      <c r="R7" s="53" t="s">
        <v>63</v>
      </c>
      <c r="S7" s="53" t="s">
        <v>64</v>
      </c>
      <c r="T7" s="53" t="s">
        <v>64</v>
      </c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3" t="s">
        <v>52</v>
      </c>
      <c r="AS7" s="53" t="s">
        <v>52</v>
      </c>
      <c r="AT7" s="54"/>
      <c r="AU7" s="53" t="s">
        <v>74</v>
      </c>
      <c r="AV7" s="54">
        <v>6</v>
      </c>
    </row>
    <row r="8" spans="1:48" ht="30" customHeight="1">
      <c r="A8" s="50" t="s">
        <v>75</v>
      </c>
      <c r="B8" s="50" t="s">
        <v>76</v>
      </c>
      <c r="C8" s="50" t="s">
        <v>77</v>
      </c>
      <c r="D8" s="51">
        <v>773.59</v>
      </c>
      <c r="E8" s="52">
        <v>0</v>
      </c>
      <c r="F8" s="52">
        <f t="shared" si="0"/>
        <v>0</v>
      </c>
      <c r="G8" s="52">
        <v>0</v>
      </c>
      <c r="H8" s="52">
        <f t="shared" si="1"/>
        <v>0</v>
      </c>
      <c r="I8" s="52">
        <v>0</v>
      </c>
      <c r="J8" s="52">
        <f t="shared" si="2"/>
        <v>0</v>
      </c>
      <c r="K8" s="52">
        <f t="shared" si="3"/>
        <v>0</v>
      </c>
      <c r="L8" s="52">
        <f t="shared" si="4"/>
        <v>0</v>
      </c>
      <c r="M8" s="50" t="s">
        <v>78</v>
      </c>
      <c r="N8" s="53" t="s">
        <v>79</v>
      </c>
      <c r="O8" s="53" t="s">
        <v>52</v>
      </c>
      <c r="P8" s="53" t="s">
        <v>52</v>
      </c>
      <c r="Q8" s="53" t="s">
        <v>57</v>
      </c>
      <c r="R8" s="53" t="s">
        <v>63</v>
      </c>
      <c r="S8" s="53" t="s">
        <v>64</v>
      </c>
      <c r="T8" s="53" t="s">
        <v>64</v>
      </c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3" t="s">
        <v>52</v>
      </c>
      <c r="AS8" s="53" t="s">
        <v>52</v>
      </c>
      <c r="AT8" s="54"/>
      <c r="AU8" s="53" t="s">
        <v>80</v>
      </c>
      <c r="AV8" s="54">
        <v>140</v>
      </c>
    </row>
    <row r="9" spans="1:48" ht="30" customHeight="1">
      <c r="A9" s="50" t="s">
        <v>81</v>
      </c>
      <c r="B9" s="50" t="s">
        <v>82</v>
      </c>
      <c r="C9" s="50" t="s">
        <v>77</v>
      </c>
      <c r="D9" s="51">
        <v>918.52</v>
      </c>
      <c r="E9" s="52">
        <v>0</v>
      </c>
      <c r="F9" s="52">
        <f t="shared" si="0"/>
        <v>0</v>
      </c>
      <c r="G9" s="52">
        <v>0</v>
      </c>
      <c r="H9" s="52">
        <f t="shared" si="1"/>
        <v>0</v>
      </c>
      <c r="I9" s="52">
        <v>0</v>
      </c>
      <c r="J9" s="52">
        <f t="shared" si="2"/>
        <v>0</v>
      </c>
      <c r="K9" s="52">
        <f t="shared" si="3"/>
        <v>0</v>
      </c>
      <c r="L9" s="52">
        <f t="shared" si="4"/>
        <v>0</v>
      </c>
      <c r="M9" s="50" t="s">
        <v>83</v>
      </c>
      <c r="N9" s="53" t="s">
        <v>84</v>
      </c>
      <c r="O9" s="53" t="s">
        <v>52</v>
      </c>
      <c r="P9" s="53" t="s">
        <v>52</v>
      </c>
      <c r="Q9" s="53" t="s">
        <v>57</v>
      </c>
      <c r="R9" s="53" t="s">
        <v>63</v>
      </c>
      <c r="S9" s="53" t="s">
        <v>64</v>
      </c>
      <c r="T9" s="53" t="s">
        <v>64</v>
      </c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3" t="s">
        <v>52</v>
      </c>
      <c r="AS9" s="53" t="s">
        <v>52</v>
      </c>
      <c r="AT9" s="54"/>
      <c r="AU9" s="53" t="s">
        <v>85</v>
      </c>
      <c r="AV9" s="54">
        <v>141</v>
      </c>
    </row>
    <row r="10" spans="1:48" ht="30" customHeight="1">
      <c r="A10" s="50" t="s">
        <v>86</v>
      </c>
      <c r="B10" s="50" t="s">
        <v>87</v>
      </c>
      <c r="C10" s="50" t="s">
        <v>77</v>
      </c>
      <c r="D10" s="51">
        <v>59.28</v>
      </c>
      <c r="E10" s="52">
        <v>0</v>
      </c>
      <c r="F10" s="52">
        <f t="shared" si="0"/>
        <v>0</v>
      </c>
      <c r="G10" s="52">
        <v>0</v>
      </c>
      <c r="H10" s="52">
        <f t="shared" si="1"/>
        <v>0</v>
      </c>
      <c r="I10" s="52">
        <v>0</v>
      </c>
      <c r="J10" s="52">
        <f t="shared" si="2"/>
        <v>0</v>
      </c>
      <c r="K10" s="52">
        <f t="shared" si="3"/>
        <v>0</v>
      </c>
      <c r="L10" s="52">
        <f t="shared" si="4"/>
        <v>0</v>
      </c>
      <c r="M10" s="50" t="s">
        <v>88</v>
      </c>
      <c r="N10" s="53" t="s">
        <v>89</v>
      </c>
      <c r="O10" s="53" t="s">
        <v>52</v>
      </c>
      <c r="P10" s="53" t="s">
        <v>52</v>
      </c>
      <c r="Q10" s="53" t="s">
        <v>57</v>
      </c>
      <c r="R10" s="53" t="s">
        <v>63</v>
      </c>
      <c r="S10" s="53" t="s">
        <v>64</v>
      </c>
      <c r="T10" s="53" t="s">
        <v>64</v>
      </c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3" t="s">
        <v>52</v>
      </c>
      <c r="AS10" s="53" t="s">
        <v>52</v>
      </c>
      <c r="AT10" s="54"/>
      <c r="AU10" s="53" t="s">
        <v>90</v>
      </c>
      <c r="AV10" s="54">
        <v>143</v>
      </c>
    </row>
    <row r="11" spans="1:48" ht="30" customHeight="1">
      <c r="A11" s="50" t="s">
        <v>91</v>
      </c>
      <c r="B11" s="50" t="s">
        <v>92</v>
      </c>
      <c r="C11" s="50" t="s">
        <v>93</v>
      </c>
      <c r="D11" s="51">
        <v>6</v>
      </c>
      <c r="E11" s="52">
        <v>0</v>
      </c>
      <c r="F11" s="52">
        <f t="shared" si="0"/>
        <v>0</v>
      </c>
      <c r="G11" s="52">
        <v>0</v>
      </c>
      <c r="H11" s="52">
        <f t="shared" si="1"/>
        <v>0</v>
      </c>
      <c r="I11" s="52">
        <v>0</v>
      </c>
      <c r="J11" s="52">
        <f t="shared" si="2"/>
        <v>0</v>
      </c>
      <c r="K11" s="52">
        <f t="shared" si="3"/>
        <v>0</v>
      </c>
      <c r="L11" s="52">
        <f t="shared" si="4"/>
        <v>0</v>
      </c>
      <c r="M11" s="50" t="s">
        <v>94</v>
      </c>
      <c r="N11" s="53" t="s">
        <v>95</v>
      </c>
      <c r="O11" s="53" t="s">
        <v>52</v>
      </c>
      <c r="P11" s="53" t="s">
        <v>52</v>
      </c>
      <c r="Q11" s="53" t="s">
        <v>57</v>
      </c>
      <c r="R11" s="53" t="s">
        <v>63</v>
      </c>
      <c r="S11" s="53" t="s">
        <v>64</v>
      </c>
      <c r="T11" s="53" t="s">
        <v>64</v>
      </c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3" t="s">
        <v>52</v>
      </c>
      <c r="AS11" s="53" t="s">
        <v>52</v>
      </c>
      <c r="AT11" s="54"/>
      <c r="AU11" s="53" t="s">
        <v>96</v>
      </c>
      <c r="AV11" s="54">
        <v>10</v>
      </c>
    </row>
    <row r="12" spans="1:48" ht="30" customHeight="1">
      <c r="A12" s="50" t="s">
        <v>97</v>
      </c>
      <c r="B12" s="50" t="s">
        <v>98</v>
      </c>
      <c r="C12" s="50" t="s">
        <v>77</v>
      </c>
      <c r="D12" s="51">
        <v>859.54</v>
      </c>
      <c r="E12" s="52">
        <v>0</v>
      </c>
      <c r="F12" s="52">
        <f t="shared" si="0"/>
        <v>0</v>
      </c>
      <c r="G12" s="52">
        <v>0</v>
      </c>
      <c r="H12" s="52">
        <f t="shared" si="1"/>
        <v>0</v>
      </c>
      <c r="I12" s="52">
        <v>0</v>
      </c>
      <c r="J12" s="52">
        <f t="shared" si="2"/>
        <v>0</v>
      </c>
      <c r="K12" s="52">
        <f t="shared" si="3"/>
        <v>0</v>
      </c>
      <c r="L12" s="52">
        <f t="shared" si="4"/>
        <v>0</v>
      </c>
      <c r="M12" s="50" t="s">
        <v>99</v>
      </c>
      <c r="N12" s="53" t="s">
        <v>100</v>
      </c>
      <c r="O12" s="53" t="s">
        <v>52</v>
      </c>
      <c r="P12" s="53" t="s">
        <v>52</v>
      </c>
      <c r="Q12" s="53" t="s">
        <v>57</v>
      </c>
      <c r="R12" s="53" t="s">
        <v>63</v>
      </c>
      <c r="S12" s="53" t="s">
        <v>64</v>
      </c>
      <c r="T12" s="53" t="s">
        <v>64</v>
      </c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3" t="s">
        <v>52</v>
      </c>
      <c r="AS12" s="53" t="s">
        <v>52</v>
      </c>
      <c r="AT12" s="54"/>
      <c r="AU12" s="53" t="s">
        <v>101</v>
      </c>
      <c r="AV12" s="54">
        <v>11</v>
      </c>
    </row>
    <row r="13" spans="1:48" ht="30" customHeight="1">
      <c r="A13" s="50" t="s">
        <v>102</v>
      </c>
      <c r="B13" s="50" t="s">
        <v>103</v>
      </c>
      <c r="C13" s="50" t="s">
        <v>77</v>
      </c>
      <c r="D13" s="51">
        <v>859.54</v>
      </c>
      <c r="E13" s="52">
        <v>0</v>
      </c>
      <c r="F13" s="52">
        <f t="shared" si="0"/>
        <v>0</v>
      </c>
      <c r="G13" s="52">
        <v>0</v>
      </c>
      <c r="H13" s="52">
        <f t="shared" si="1"/>
        <v>0</v>
      </c>
      <c r="I13" s="52">
        <v>0</v>
      </c>
      <c r="J13" s="52">
        <f t="shared" si="2"/>
        <v>0</v>
      </c>
      <c r="K13" s="52">
        <f t="shared" si="3"/>
        <v>0</v>
      </c>
      <c r="L13" s="52">
        <f t="shared" si="4"/>
        <v>0</v>
      </c>
      <c r="M13" s="50" t="s">
        <v>104</v>
      </c>
      <c r="N13" s="53" t="s">
        <v>105</v>
      </c>
      <c r="O13" s="53" t="s">
        <v>52</v>
      </c>
      <c r="P13" s="53" t="s">
        <v>52</v>
      </c>
      <c r="Q13" s="53" t="s">
        <v>57</v>
      </c>
      <c r="R13" s="53" t="s">
        <v>63</v>
      </c>
      <c r="S13" s="53" t="s">
        <v>64</v>
      </c>
      <c r="T13" s="53" t="s">
        <v>64</v>
      </c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3" t="s">
        <v>52</v>
      </c>
      <c r="AS13" s="53" t="s">
        <v>52</v>
      </c>
      <c r="AT13" s="54"/>
      <c r="AU13" s="53" t="s">
        <v>106</v>
      </c>
      <c r="AV13" s="54">
        <v>12</v>
      </c>
    </row>
    <row r="14" spans="1:48" ht="30" customHeight="1">
      <c r="A14" s="50" t="s">
        <v>107</v>
      </c>
      <c r="B14" s="50" t="s">
        <v>108</v>
      </c>
      <c r="C14" s="50" t="s">
        <v>77</v>
      </c>
      <c r="D14" s="51">
        <v>859.54</v>
      </c>
      <c r="E14" s="52">
        <v>0</v>
      </c>
      <c r="F14" s="52">
        <f t="shared" si="0"/>
        <v>0</v>
      </c>
      <c r="G14" s="52">
        <v>0</v>
      </c>
      <c r="H14" s="52">
        <f t="shared" si="1"/>
        <v>0</v>
      </c>
      <c r="I14" s="52">
        <v>0</v>
      </c>
      <c r="J14" s="52">
        <f t="shared" si="2"/>
        <v>0</v>
      </c>
      <c r="K14" s="52">
        <f t="shared" si="3"/>
        <v>0</v>
      </c>
      <c r="L14" s="52">
        <f t="shared" si="4"/>
        <v>0</v>
      </c>
      <c r="M14" s="50" t="s">
        <v>109</v>
      </c>
      <c r="N14" s="53" t="s">
        <v>110</v>
      </c>
      <c r="O14" s="53" t="s">
        <v>52</v>
      </c>
      <c r="P14" s="53" t="s">
        <v>52</v>
      </c>
      <c r="Q14" s="53" t="s">
        <v>57</v>
      </c>
      <c r="R14" s="53" t="s">
        <v>63</v>
      </c>
      <c r="S14" s="53" t="s">
        <v>64</v>
      </c>
      <c r="T14" s="53" t="s">
        <v>64</v>
      </c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3" t="s">
        <v>52</v>
      </c>
      <c r="AS14" s="53" t="s">
        <v>52</v>
      </c>
      <c r="AT14" s="54"/>
      <c r="AU14" s="53" t="s">
        <v>111</v>
      </c>
      <c r="AV14" s="54">
        <v>142</v>
      </c>
    </row>
    <row r="15" spans="1:48" ht="30" customHeight="1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</row>
    <row r="16" spans="1:48" ht="30" customHeight="1">
      <c r="A16" s="51"/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</row>
    <row r="17" spans="1:48" ht="30" customHeight="1">
      <c r="A17" s="51"/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</row>
    <row r="18" spans="1:48" ht="30" customHeight="1">
      <c r="A18" s="51"/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</row>
    <row r="19" spans="1:48" ht="30" customHeight="1">
      <c r="A19" s="51"/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</row>
    <row r="20" spans="1:48" ht="30" customHeight="1">
      <c r="A20" s="51"/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</row>
    <row r="21" spans="1:48" ht="30" customHeight="1">
      <c r="A21" s="51"/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</row>
    <row r="22" spans="1:48" ht="30" customHeight="1">
      <c r="A22" s="51"/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</row>
    <row r="23" spans="1:48" ht="30" customHeight="1">
      <c r="A23" s="51"/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</row>
    <row r="24" spans="1:48" ht="30" customHeight="1">
      <c r="A24" s="51"/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</row>
    <row r="25" spans="1:48" ht="30" customHeight="1">
      <c r="A25" s="51"/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</row>
    <row r="26" spans="1:48" ht="30" customHeight="1">
      <c r="A26" s="51"/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</row>
    <row r="27" spans="1:48" ht="30" customHeight="1">
      <c r="A27" s="51" t="s">
        <v>112</v>
      </c>
      <c r="B27" s="51"/>
      <c r="C27" s="51"/>
      <c r="D27" s="51"/>
      <c r="E27" s="51"/>
      <c r="F27" s="52">
        <f>SUM(F5:F26)</f>
        <v>0</v>
      </c>
      <c r="G27" s="51"/>
      <c r="H27" s="52">
        <f>SUM(H5:H26)</f>
        <v>0</v>
      </c>
      <c r="I27" s="51"/>
      <c r="J27" s="52">
        <f>SUM(J5:J26)</f>
        <v>0</v>
      </c>
      <c r="K27" s="51"/>
      <c r="L27" s="52">
        <f>SUM(L5:L26)</f>
        <v>0</v>
      </c>
      <c r="M27" s="51"/>
      <c r="N27" s="48" t="s">
        <v>113</v>
      </c>
    </row>
    <row r="28" spans="1:48" ht="30" customHeight="1">
      <c r="A28" s="50" t="s">
        <v>114</v>
      </c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4"/>
      <c r="O28" s="54"/>
      <c r="P28" s="54"/>
      <c r="Q28" s="53" t="s">
        <v>115</v>
      </c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</row>
    <row r="29" spans="1:48" ht="30" customHeight="1">
      <c r="A29" s="50" t="s">
        <v>116</v>
      </c>
      <c r="B29" s="50" t="s">
        <v>117</v>
      </c>
      <c r="C29" s="50" t="s">
        <v>118</v>
      </c>
      <c r="D29" s="51">
        <v>436.92</v>
      </c>
      <c r="E29" s="52">
        <v>0</v>
      </c>
      <c r="F29" s="52">
        <f>TRUNC(E29*D29, 0)</f>
        <v>0</v>
      </c>
      <c r="G29" s="52">
        <v>0</v>
      </c>
      <c r="H29" s="52">
        <f>TRUNC(G29*D29, 0)</f>
        <v>0</v>
      </c>
      <c r="I29" s="52">
        <v>0</v>
      </c>
      <c r="J29" s="52">
        <f>TRUNC(I29*D29, 0)</f>
        <v>0</v>
      </c>
      <c r="K29" s="52">
        <f t="shared" ref="K29:L32" si="5">TRUNC(E29+G29+I29, 0)</f>
        <v>0</v>
      </c>
      <c r="L29" s="52">
        <f t="shared" si="5"/>
        <v>0</v>
      </c>
      <c r="M29" s="50" t="s">
        <v>119</v>
      </c>
      <c r="N29" s="53" t="s">
        <v>120</v>
      </c>
      <c r="O29" s="53" t="s">
        <v>52</v>
      </c>
      <c r="P29" s="53" t="s">
        <v>52</v>
      </c>
      <c r="Q29" s="53" t="s">
        <v>115</v>
      </c>
      <c r="R29" s="53" t="s">
        <v>64</v>
      </c>
      <c r="S29" s="53" t="s">
        <v>63</v>
      </c>
      <c r="T29" s="53" t="s">
        <v>64</v>
      </c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3" t="s">
        <v>52</v>
      </c>
      <c r="AS29" s="53" t="s">
        <v>52</v>
      </c>
      <c r="AT29" s="54"/>
      <c r="AU29" s="53" t="s">
        <v>121</v>
      </c>
      <c r="AV29" s="54">
        <v>144</v>
      </c>
    </row>
    <row r="30" spans="1:48" ht="30" customHeight="1">
      <c r="A30" s="50" t="s">
        <v>122</v>
      </c>
      <c r="B30" s="50" t="s">
        <v>123</v>
      </c>
      <c r="C30" s="50" t="s">
        <v>118</v>
      </c>
      <c r="D30" s="51">
        <v>98.19</v>
      </c>
      <c r="E30" s="52">
        <v>0</v>
      </c>
      <c r="F30" s="52">
        <f>TRUNC(E30*D30, 0)</f>
        <v>0</v>
      </c>
      <c r="G30" s="52">
        <v>0</v>
      </c>
      <c r="H30" s="52">
        <f>TRUNC(G30*D30, 0)</f>
        <v>0</v>
      </c>
      <c r="I30" s="52">
        <v>0</v>
      </c>
      <c r="J30" s="52">
        <f>TRUNC(I30*D30, 0)</f>
        <v>0</v>
      </c>
      <c r="K30" s="52">
        <f t="shared" si="5"/>
        <v>0</v>
      </c>
      <c r="L30" s="52">
        <f t="shared" si="5"/>
        <v>0</v>
      </c>
      <c r="M30" s="50" t="s">
        <v>124</v>
      </c>
      <c r="N30" s="53" t="s">
        <v>125</v>
      </c>
      <c r="O30" s="53" t="s">
        <v>52</v>
      </c>
      <c r="P30" s="53" t="s">
        <v>52</v>
      </c>
      <c r="Q30" s="53" t="s">
        <v>115</v>
      </c>
      <c r="R30" s="53" t="s">
        <v>64</v>
      </c>
      <c r="S30" s="53" t="s">
        <v>63</v>
      </c>
      <c r="T30" s="53" t="s">
        <v>64</v>
      </c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3" t="s">
        <v>52</v>
      </c>
      <c r="AS30" s="53" t="s">
        <v>52</v>
      </c>
      <c r="AT30" s="54"/>
      <c r="AU30" s="53" t="s">
        <v>126</v>
      </c>
      <c r="AV30" s="54">
        <v>145</v>
      </c>
    </row>
    <row r="31" spans="1:48" ht="30" customHeight="1">
      <c r="A31" s="50" t="s">
        <v>127</v>
      </c>
      <c r="B31" s="50" t="s">
        <v>128</v>
      </c>
      <c r="C31" s="50" t="s">
        <v>118</v>
      </c>
      <c r="D31" s="51">
        <v>406.48</v>
      </c>
      <c r="E31" s="52">
        <v>0</v>
      </c>
      <c r="F31" s="52">
        <f>TRUNC(E31*D31, 0)</f>
        <v>0</v>
      </c>
      <c r="G31" s="52">
        <v>0</v>
      </c>
      <c r="H31" s="52">
        <f>TRUNC(G31*D31, 0)</f>
        <v>0</v>
      </c>
      <c r="I31" s="52">
        <v>0</v>
      </c>
      <c r="J31" s="52">
        <f>TRUNC(I31*D31, 0)</f>
        <v>0</v>
      </c>
      <c r="K31" s="52">
        <f t="shared" si="5"/>
        <v>0</v>
      </c>
      <c r="L31" s="52">
        <f t="shared" si="5"/>
        <v>0</v>
      </c>
      <c r="M31" s="50" t="s">
        <v>129</v>
      </c>
      <c r="N31" s="53" t="s">
        <v>130</v>
      </c>
      <c r="O31" s="53" t="s">
        <v>52</v>
      </c>
      <c r="P31" s="53" t="s">
        <v>52</v>
      </c>
      <c r="Q31" s="53" t="s">
        <v>115</v>
      </c>
      <c r="R31" s="53" t="s">
        <v>64</v>
      </c>
      <c r="S31" s="53" t="s">
        <v>63</v>
      </c>
      <c r="T31" s="53" t="s">
        <v>64</v>
      </c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3" t="s">
        <v>52</v>
      </c>
      <c r="AS31" s="53" t="s">
        <v>52</v>
      </c>
      <c r="AT31" s="54"/>
      <c r="AU31" s="53" t="s">
        <v>131</v>
      </c>
      <c r="AV31" s="54">
        <v>146</v>
      </c>
    </row>
    <row r="32" spans="1:48" ht="30" customHeight="1">
      <c r="A32" s="50" t="s">
        <v>132</v>
      </c>
      <c r="B32" s="50" t="s">
        <v>133</v>
      </c>
      <c r="C32" s="50" t="s">
        <v>77</v>
      </c>
      <c r="D32" s="51">
        <v>498.34</v>
      </c>
      <c r="E32" s="52">
        <v>0</v>
      </c>
      <c r="F32" s="52">
        <f>TRUNC(E32*D32, 0)</f>
        <v>0</v>
      </c>
      <c r="G32" s="52">
        <v>0</v>
      </c>
      <c r="H32" s="52">
        <f>TRUNC(G32*D32, 0)</f>
        <v>0</v>
      </c>
      <c r="I32" s="52">
        <v>0</v>
      </c>
      <c r="J32" s="52">
        <f>TRUNC(I32*D32, 0)</f>
        <v>0</v>
      </c>
      <c r="K32" s="52">
        <f t="shared" si="5"/>
        <v>0</v>
      </c>
      <c r="L32" s="52">
        <f t="shared" si="5"/>
        <v>0</v>
      </c>
      <c r="M32" s="50" t="s">
        <v>134</v>
      </c>
      <c r="N32" s="53" t="s">
        <v>135</v>
      </c>
      <c r="O32" s="53" t="s">
        <v>52</v>
      </c>
      <c r="P32" s="53" t="s">
        <v>52</v>
      </c>
      <c r="Q32" s="53" t="s">
        <v>115</v>
      </c>
      <c r="R32" s="53" t="s">
        <v>63</v>
      </c>
      <c r="S32" s="53" t="s">
        <v>64</v>
      </c>
      <c r="T32" s="53" t="s">
        <v>64</v>
      </c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3" t="s">
        <v>52</v>
      </c>
      <c r="AS32" s="53" t="s">
        <v>52</v>
      </c>
      <c r="AT32" s="54"/>
      <c r="AU32" s="53" t="s">
        <v>136</v>
      </c>
      <c r="AV32" s="54">
        <v>16</v>
      </c>
    </row>
    <row r="33" spans="1:13" ht="30" customHeight="1">
      <c r="A33" s="51"/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</row>
    <row r="34" spans="1:13" ht="30" customHeight="1">
      <c r="A34" s="51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</row>
    <row r="35" spans="1:13" ht="30" customHeight="1">
      <c r="A35" s="51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</row>
    <row r="36" spans="1:13" ht="30" customHeight="1">
      <c r="A36" s="51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</row>
    <row r="37" spans="1:13" ht="30" customHeight="1">
      <c r="A37" s="51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</row>
    <row r="38" spans="1:13" ht="30" customHeight="1">
      <c r="A38" s="51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</row>
    <row r="39" spans="1:13" ht="30" customHeight="1">
      <c r="A39" s="51"/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</row>
    <row r="40" spans="1:13" ht="30" customHeight="1">
      <c r="A40" s="51"/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</row>
    <row r="41" spans="1:13" ht="30" customHeight="1">
      <c r="A41" s="51"/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</row>
    <row r="42" spans="1:13" ht="30" customHeight="1">
      <c r="A42" s="51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</row>
    <row r="43" spans="1:13" ht="30" customHeight="1">
      <c r="A43" s="51"/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</row>
    <row r="44" spans="1:13" ht="30" customHeight="1">
      <c r="A44" s="51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</row>
    <row r="45" spans="1:13" ht="30" customHeight="1">
      <c r="A45" s="51"/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</row>
    <row r="46" spans="1:13" ht="30" customHeight="1">
      <c r="A46" s="51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</row>
    <row r="47" spans="1:13" ht="30" customHeight="1">
      <c r="A47" s="51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</row>
    <row r="48" spans="1:13" ht="30" customHeight="1">
      <c r="A48" s="51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</row>
    <row r="49" spans="1:48" ht="30" customHeight="1">
      <c r="A49" s="51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</row>
    <row r="50" spans="1:48" ht="30" customHeight="1">
      <c r="A50" s="51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</row>
    <row r="51" spans="1:48" ht="30" customHeight="1">
      <c r="A51" s="51" t="s">
        <v>112</v>
      </c>
      <c r="B51" s="51"/>
      <c r="C51" s="51"/>
      <c r="D51" s="51"/>
      <c r="E51" s="51"/>
      <c r="F51" s="52">
        <f>SUM(F29:F50)</f>
        <v>0</v>
      </c>
      <c r="G51" s="51"/>
      <c r="H51" s="52">
        <f>SUM(H29:H50)</f>
        <v>0</v>
      </c>
      <c r="I51" s="51"/>
      <c r="J51" s="52">
        <f>SUM(J29:J50)</f>
        <v>0</v>
      </c>
      <c r="K51" s="51"/>
      <c r="L51" s="52">
        <f>SUM(L29:L50)</f>
        <v>0</v>
      </c>
      <c r="M51" s="51"/>
      <c r="N51" s="48" t="s">
        <v>113</v>
      </c>
    </row>
    <row r="52" spans="1:48" ht="30" customHeight="1">
      <c r="A52" s="50" t="s">
        <v>137</v>
      </c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4"/>
      <c r="O52" s="54"/>
      <c r="P52" s="54"/>
      <c r="Q52" s="53" t="s">
        <v>138</v>
      </c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</row>
    <row r="53" spans="1:48" ht="30" customHeight="1">
      <c r="A53" s="50" t="s">
        <v>139</v>
      </c>
      <c r="B53" s="50" t="s">
        <v>140</v>
      </c>
      <c r="C53" s="50" t="s">
        <v>118</v>
      </c>
      <c r="D53" s="51">
        <v>707.84</v>
      </c>
      <c r="E53" s="52">
        <v>0</v>
      </c>
      <c r="F53" s="52">
        <f t="shared" ref="F53:F64" si="6">TRUNC(E53*D53, 0)</f>
        <v>0</v>
      </c>
      <c r="G53" s="52">
        <v>0</v>
      </c>
      <c r="H53" s="52">
        <f t="shared" ref="H53:H64" si="7">TRUNC(G53*D53, 0)</f>
        <v>0</v>
      </c>
      <c r="I53" s="52">
        <v>0</v>
      </c>
      <c r="J53" s="52">
        <f t="shared" ref="J53:J64" si="8">TRUNC(I53*D53, 0)</f>
        <v>0</v>
      </c>
      <c r="K53" s="52">
        <f t="shared" ref="K53:K64" si="9">TRUNC(E53+G53+I53, 0)</f>
        <v>0</v>
      </c>
      <c r="L53" s="52">
        <f t="shared" ref="L53:L64" si="10">TRUNC(F53+H53+J53, 0)</f>
        <v>0</v>
      </c>
      <c r="M53" s="50" t="s">
        <v>52</v>
      </c>
      <c r="N53" s="53" t="s">
        <v>141</v>
      </c>
      <c r="O53" s="53" t="s">
        <v>52</v>
      </c>
      <c r="P53" s="53" t="s">
        <v>52</v>
      </c>
      <c r="Q53" s="53" t="s">
        <v>138</v>
      </c>
      <c r="R53" s="53" t="s">
        <v>64</v>
      </c>
      <c r="S53" s="53" t="s">
        <v>64</v>
      </c>
      <c r="T53" s="53" t="s">
        <v>63</v>
      </c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54"/>
      <c r="AR53" s="53" t="s">
        <v>52</v>
      </c>
      <c r="AS53" s="53" t="s">
        <v>52</v>
      </c>
      <c r="AT53" s="54"/>
      <c r="AU53" s="53" t="s">
        <v>142</v>
      </c>
      <c r="AV53" s="54">
        <v>20</v>
      </c>
    </row>
    <row r="54" spans="1:48" ht="30" customHeight="1">
      <c r="A54" s="50" t="s">
        <v>139</v>
      </c>
      <c r="B54" s="50" t="s">
        <v>143</v>
      </c>
      <c r="C54" s="50" t="s">
        <v>118</v>
      </c>
      <c r="D54" s="51">
        <v>27.18</v>
      </c>
      <c r="E54" s="52">
        <v>0</v>
      </c>
      <c r="F54" s="52">
        <f t="shared" si="6"/>
        <v>0</v>
      </c>
      <c r="G54" s="52">
        <v>0</v>
      </c>
      <c r="H54" s="52">
        <f t="shared" si="7"/>
        <v>0</v>
      </c>
      <c r="I54" s="52">
        <v>0</v>
      </c>
      <c r="J54" s="52">
        <f t="shared" si="8"/>
        <v>0</v>
      </c>
      <c r="K54" s="52">
        <f t="shared" si="9"/>
        <v>0</v>
      </c>
      <c r="L54" s="52">
        <f t="shared" si="10"/>
        <v>0</v>
      </c>
      <c r="M54" s="50" t="s">
        <v>52</v>
      </c>
      <c r="N54" s="53" t="s">
        <v>144</v>
      </c>
      <c r="O54" s="53" t="s">
        <v>52</v>
      </c>
      <c r="P54" s="53" t="s">
        <v>52</v>
      </c>
      <c r="Q54" s="53" t="s">
        <v>138</v>
      </c>
      <c r="R54" s="53" t="s">
        <v>64</v>
      </c>
      <c r="S54" s="53" t="s">
        <v>64</v>
      </c>
      <c r="T54" s="53" t="s">
        <v>63</v>
      </c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3" t="s">
        <v>52</v>
      </c>
      <c r="AS54" s="53" t="s">
        <v>52</v>
      </c>
      <c r="AT54" s="54"/>
      <c r="AU54" s="53" t="s">
        <v>145</v>
      </c>
      <c r="AV54" s="54">
        <v>21</v>
      </c>
    </row>
    <row r="55" spans="1:48" ht="30" customHeight="1">
      <c r="A55" s="50" t="s">
        <v>146</v>
      </c>
      <c r="B55" s="50" t="s">
        <v>147</v>
      </c>
      <c r="C55" s="50" t="s">
        <v>148</v>
      </c>
      <c r="D55" s="51">
        <v>25.97</v>
      </c>
      <c r="E55" s="52">
        <v>0</v>
      </c>
      <c r="F55" s="52">
        <f t="shared" si="6"/>
        <v>0</v>
      </c>
      <c r="G55" s="52">
        <v>0</v>
      </c>
      <c r="H55" s="52">
        <f t="shared" si="7"/>
        <v>0</v>
      </c>
      <c r="I55" s="52">
        <v>0</v>
      </c>
      <c r="J55" s="52">
        <f t="shared" si="8"/>
        <v>0</v>
      </c>
      <c r="K55" s="52">
        <f t="shared" si="9"/>
        <v>0</v>
      </c>
      <c r="L55" s="52">
        <f t="shared" si="10"/>
        <v>0</v>
      </c>
      <c r="M55" s="50" t="s">
        <v>149</v>
      </c>
      <c r="N55" s="53" t="s">
        <v>150</v>
      </c>
      <c r="O55" s="53" t="s">
        <v>52</v>
      </c>
      <c r="P55" s="53" t="s">
        <v>52</v>
      </c>
      <c r="Q55" s="53" t="s">
        <v>138</v>
      </c>
      <c r="R55" s="53" t="s">
        <v>64</v>
      </c>
      <c r="S55" s="53" t="s">
        <v>64</v>
      </c>
      <c r="T55" s="53" t="s">
        <v>63</v>
      </c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/>
      <c r="AJ55" s="54"/>
      <c r="AK55" s="54"/>
      <c r="AL55" s="54"/>
      <c r="AM55" s="54"/>
      <c r="AN55" s="54"/>
      <c r="AO55" s="54"/>
      <c r="AP55" s="54"/>
      <c r="AQ55" s="54"/>
      <c r="AR55" s="53" t="s">
        <v>52</v>
      </c>
      <c r="AS55" s="53" t="s">
        <v>52</v>
      </c>
      <c r="AT55" s="54"/>
      <c r="AU55" s="53" t="s">
        <v>151</v>
      </c>
      <c r="AV55" s="54">
        <v>135</v>
      </c>
    </row>
    <row r="56" spans="1:48" ht="30" customHeight="1">
      <c r="A56" s="50" t="s">
        <v>146</v>
      </c>
      <c r="B56" s="50" t="s">
        <v>152</v>
      </c>
      <c r="C56" s="50" t="s">
        <v>148</v>
      </c>
      <c r="D56" s="51">
        <v>9.92</v>
      </c>
      <c r="E56" s="52">
        <v>0</v>
      </c>
      <c r="F56" s="52">
        <f t="shared" si="6"/>
        <v>0</v>
      </c>
      <c r="G56" s="52">
        <v>0</v>
      </c>
      <c r="H56" s="52">
        <f t="shared" si="7"/>
        <v>0</v>
      </c>
      <c r="I56" s="52">
        <v>0</v>
      </c>
      <c r="J56" s="52">
        <f t="shared" si="8"/>
        <v>0</v>
      </c>
      <c r="K56" s="52">
        <f t="shared" si="9"/>
        <v>0</v>
      </c>
      <c r="L56" s="52">
        <f t="shared" si="10"/>
        <v>0</v>
      </c>
      <c r="M56" s="50" t="s">
        <v>149</v>
      </c>
      <c r="N56" s="53" t="s">
        <v>153</v>
      </c>
      <c r="O56" s="53" t="s">
        <v>52</v>
      </c>
      <c r="P56" s="53" t="s">
        <v>52</v>
      </c>
      <c r="Q56" s="53" t="s">
        <v>138</v>
      </c>
      <c r="R56" s="53" t="s">
        <v>64</v>
      </c>
      <c r="S56" s="53" t="s">
        <v>64</v>
      </c>
      <c r="T56" s="53" t="s">
        <v>63</v>
      </c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R56" s="53" t="s">
        <v>52</v>
      </c>
      <c r="AS56" s="53" t="s">
        <v>52</v>
      </c>
      <c r="AT56" s="54"/>
      <c r="AU56" s="53" t="s">
        <v>154</v>
      </c>
      <c r="AV56" s="54">
        <v>136</v>
      </c>
    </row>
    <row r="57" spans="1:48" ht="30" customHeight="1">
      <c r="A57" s="50" t="s">
        <v>146</v>
      </c>
      <c r="B57" s="50" t="s">
        <v>155</v>
      </c>
      <c r="C57" s="50" t="s">
        <v>148</v>
      </c>
      <c r="D57" s="51">
        <v>21.47</v>
      </c>
      <c r="E57" s="52">
        <v>0</v>
      </c>
      <c r="F57" s="52">
        <f t="shared" si="6"/>
        <v>0</v>
      </c>
      <c r="G57" s="52">
        <v>0</v>
      </c>
      <c r="H57" s="52">
        <f t="shared" si="7"/>
        <v>0</v>
      </c>
      <c r="I57" s="52">
        <v>0</v>
      </c>
      <c r="J57" s="52">
        <f t="shared" si="8"/>
        <v>0</v>
      </c>
      <c r="K57" s="52">
        <f t="shared" si="9"/>
        <v>0</v>
      </c>
      <c r="L57" s="52">
        <f t="shared" si="10"/>
        <v>0</v>
      </c>
      <c r="M57" s="50" t="s">
        <v>149</v>
      </c>
      <c r="N57" s="53" t="s">
        <v>156</v>
      </c>
      <c r="O57" s="53" t="s">
        <v>52</v>
      </c>
      <c r="P57" s="53" t="s">
        <v>52</v>
      </c>
      <c r="Q57" s="53" t="s">
        <v>138</v>
      </c>
      <c r="R57" s="53" t="s">
        <v>64</v>
      </c>
      <c r="S57" s="53" t="s">
        <v>64</v>
      </c>
      <c r="T57" s="53" t="s">
        <v>63</v>
      </c>
      <c r="U57" s="54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54"/>
      <c r="AR57" s="53" t="s">
        <v>52</v>
      </c>
      <c r="AS57" s="53" t="s">
        <v>52</v>
      </c>
      <c r="AT57" s="54"/>
      <c r="AU57" s="53" t="s">
        <v>157</v>
      </c>
      <c r="AV57" s="54">
        <v>137</v>
      </c>
    </row>
    <row r="58" spans="1:48" ht="30" customHeight="1">
      <c r="A58" s="50" t="s">
        <v>146</v>
      </c>
      <c r="B58" s="50" t="s">
        <v>158</v>
      </c>
      <c r="C58" s="50" t="s">
        <v>148</v>
      </c>
      <c r="D58" s="51">
        <v>10.25</v>
      </c>
      <c r="E58" s="52">
        <v>0</v>
      </c>
      <c r="F58" s="52">
        <f t="shared" si="6"/>
        <v>0</v>
      </c>
      <c r="G58" s="52">
        <v>0</v>
      </c>
      <c r="H58" s="52">
        <f t="shared" si="7"/>
        <v>0</v>
      </c>
      <c r="I58" s="52">
        <v>0</v>
      </c>
      <c r="J58" s="52">
        <f t="shared" si="8"/>
        <v>0</v>
      </c>
      <c r="K58" s="52">
        <f t="shared" si="9"/>
        <v>0</v>
      </c>
      <c r="L58" s="52">
        <f t="shared" si="10"/>
        <v>0</v>
      </c>
      <c r="M58" s="50" t="s">
        <v>149</v>
      </c>
      <c r="N58" s="53" t="s">
        <v>159</v>
      </c>
      <c r="O58" s="53" t="s">
        <v>52</v>
      </c>
      <c r="P58" s="53" t="s">
        <v>52</v>
      </c>
      <c r="Q58" s="53" t="s">
        <v>138</v>
      </c>
      <c r="R58" s="53" t="s">
        <v>64</v>
      </c>
      <c r="S58" s="53" t="s">
        <v>64</v>
      </c>
      <c r="T58" s="53" t="s">
        <v>63</v>
      </c>
      <c r="U58" s="54"/>
      <c r="V58" s="54"/>
      <c r="W58" s="54"/>
      <c r="X58" s="54"/>
      <c r="Y58" s="54"/>
      <c r="Z58" s="54"/>
      <c r="AA58" s="54"/>
      <c r="AB58" s="54"/>
      <c r="AC58" s="54"/>
      <c r="AD58" s="54"/>
      <c r="AE58" s="54"/>
      <c r="AF58" s="54"/>
      <c r="AG58" s="54"/>
      <c r="AH58" s="54"/>
      <c r="AI58" s="54"/>
      <c r="AJ58" s="54"/>
      <c r="AK58" s="54"/>
      <c r="AL58" s="54"/>
      <c r="AM58" s="54"/>
      <c r="AN58" s="54"/>
      <c r="AO58" s="54"/>
      <c r="AP58" s="54"/>
      <c r="AQ58" s="54"/>
      <c r="AR58" s="53" t="s">
        <v>52</v>
      </c>
      <c r="AS58" s="53" t="s">
        <v>52</v>
      </c>
      <c r="AT58" s="54"/>
      <c r="AU58" s="53" t="s">
        <v>160</v>
      </c>
      <c r="AV58" s="54">
        <v>139</v>
      </c>
    </row>
    <row r="59" spans="1:48" ht="30" customHeight="1">
      <c r="A59" s="50" t="s">
        <v>161</v>
      </c>
      <c r="B59" s="50" t="s">
        <v>162</v>
      </c>
      <c r="C59" s="50" t="s">
        <v>118</v>
      </c>
      <c r="D59" s="51">
        <v>26.65</v>
      </c>
      <c r="E59" s="52">
        <v>0</v>
      </c>
      <c r="F59" s="52">
        <f t="shared" si="6"/>
        <v>0</v>
      </c>
      <c r="G59" s="52">
        <v>0</v>
      </c>
      <c r="H59" s="52">
        <f t="shared" si="7"/>
        <v>0</v>
      </c>
      <c r="I59" s="52">
        <v>0</v>
      </c>
      <c r="J59" s="52">
        <f t="shared" si="8"/>
        <v>0</v>
      </c>
      <c r="K59" s="52">
        <f t="shared" si="9"/>
        <v>0</v>
      </c>
      <c r="L59" s="52">
        <f t="shared" si="10"/>
        <v>0</v>
      </c>
      <c r="M59" s="50" t="s">
        <v>163</v>
      </c>
      <c r="N59" s="53" t="s">
        <v>164</v>
      </c>
      <c r="O59" s="53" t="s">
        <v>52</v>
      </c>
      <c r="P59" s="53" t="s">
        <v>52</v>
      </c>
      <c r="Q59" s="53" t="s">
        <v>138</v>
      </c>
      <c r="R59" s="53" t="s">
        <v>63</v>
      </c>
      <c r="S59" s="53" t="s">
        <v>64</v>
      </c>
      <c r="T59" s="53" t="s">
        <v>64</v>
      </c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4"/>
      <c r="AM59" s="54"/>
      <c r="AN59" s="54"/>
      <c r="AO59" s="54"/>
      <c r="AP59" s="54"/>
      <c r="AQ59" s="54"/>
      <c r="AR59" s="53" t="s">
        <v>52</v>
      </c>
      <c r="AS59" s="53" t="s">
        <v>52</v>
      </c>
      <c r="AT59" s="54"/>
      <c r="AU59" s="53" t="s">
        <v>165</v>
      </c>
      <c r="AV59" s="54">
        <v>26</v>
      </c>
    </row>
    <row r="60" spans="1:48" ht="30" customHeight="1">
      <c r="A60" s="50" t="s">
        <v>166</v>
      </c>
      <c r="B60" s="50" t="s">
        <v>167</v>
      </c>
      <c r="C60" s="50" t="s">
        <v>118</v>
      </c>
      <c r="D60" s="51">
        <v>700.83</v>
      </c>
      <c r="E60" s="52">
        <v>0</v>
      </c>
      <c r="F60" s="52">
        <f t="shared" si="6"/>
        <v>0</v>
      </c>
      <c r="G60" s="52">
        <v>0</v>
      </c>
      <c r="H60" s="52">
        <f t="shared" si="7"/>
        <v>0</v>
      </c>
      <c r="I60" s="52">
        <v>0</v>
      </c>
      <c r="J60" s="52">
        <f t="shared" si="8"/>
        <v>0</v>
      </c>
      <c r="K60" s="52">
        <f t="shared" si="9"/>
        <v>0</v>
      </c>
      <c r="L60" s="52">
        <f t="shared" si="10"/>
        <v>0</v>
      </c>
      <c r="M60" s="50" t="s">
        <v>168</v>
      </c>
      <c r="N60" s="53" t="s">
        <v>169</v>
      </c>
      <c r="O60" s="53" t="s">
        <v>52</v>
      </c>
      <c r="P60" s="53" t="s">
        <v>52</v>
      </c>
      <c r="Q60" s="53" t="s">
        <v>138</v>
      </c>
      <c r="R60" s="53" t="s">
        <v>63</v>
      </c>
      <c r="S60" s="53" t="s">
        <v>64</v>
      </c>
      <c r="T60" s="53" t="s">
        <v>64</v>
      </c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54"/>
      <c r="AI60" s="54"/>
      <c r="AJ60" s="54"/>
      <c r="AK60" s="54"/>
      <c r="AL60" s="54"/>
      <c r="AM60" s="54"/>
      <c r="AN60" s="54"/>
      <c r="AO60" s="54"/>
      <c r="AP60" s="54"/>
      <c r="AQ60" s="54"/>
      <c r="AR60" s="53" t="s">
        <v>52</v>
      </c>
      <c r="AS60" s="53" t="s">
        <v>52</v>
      </c>
      <c r="AT60" s="54"/>
      <c r="AU60" s="53" t="s">
        <v>170</v>
      </c>
      <c r="AV60" s="54">
        <v>27</v>
      </c>
    </row>
    <row r="61" spans="1:48" ht="30" customHeight="1">
      <c r="A61" s="50" t="s">
        <v>171</v>
      </c>
      <c r="B61" s="50" t="s">
        <v>172</v>
      </c>
      <c r="C61" s="50" t="s">
        <v>148</v>
      </c>
      <c r="D61" s="51">
        <v>65.63</v>
      </c>
      <c r="E61" s="52">
        <v>0</v>
      </c>
      <c r="F61" s="52">
        <f t="shared" si="6"/>
        <v>0</v>
      </c>
      <c r="G61" s="52">
        <v>0</v>
      </c>
      <c r="H61" s="52">
        <f t="shared" si="7"/>
        <v>0</v>
      </c>
      <c r="I61" s="52">
        <v>0</v>
      </c>
      <c r="J61" s="52">
        <f t="shared" si="8"/>
        <v>0</v>
      </c>
      <c r="K61" s="52">
        <f t="shared" si="9"/>
        <v>0</v>
      </c>
      <c r="L61" s="52">
        <f t="shared" si="10"/>
        <v>0</v>
      </c>
      <c r="M61" s="50" t="s">
        <v>173</v>
      </c>
      <c r="N61" s="53" t="s">
        <v>174</v>
      </c>
      <c r="O61" s="53" t="s">
        <v>52</v>
      </c>
      <c r="P61" s="53" t="s">
        <v>52</v>
      </c>
      <c r="Q61" s="53" t="s">
        <v>138</v>
      </c>
      <c r="R61" s="53" t="s">
        <v>63</v>
      </c>
      <c r="S61" s="53" t="s">
        <v>64</v>
      </c>
      <c r="T61" s="53" t="s">
        <v>64</v>
      </c>
      <c r="U61" s="54"/>
      <c r="V61" s="54"/>
      <c r="W61" s="54"/>
      <c r="X61" s="54"/>
      <c r="Y61" s="54"/>
      <c r="Z61" s="54"/>
      <c r="AA61" s="54"/>
      <c r="AB61" s="54"/>
      <c r="AC61" s="54"/>
      <c r="AD61" s="54"/>
      <c r="AE61" s="54"/>
      <c r="AF61" s="54"/>
      <c r="AG61" s="54"/>
      <c r="AH61" s="54"/>
      <c r="AI61" s="54"/>
      <c r="AJ61" s="54"/>
      <c r="AK61" s="54"/>
      <c r="AL61" s="54"/>
      <c r="AM61" s="54"/>
      <c r="AN61" s="54"/>
      <c r="AO61" s="54"/>
      <c r="AP61" s="54"/>
      <c r="AQ61" s="54"/>
      <c r="AR61" s="53" t="s">
        <v>52</v>
      </c>
      <c r="AS61" s="53" t="s">
        <v>52</v>
      </c>
      <c r="AT61" s="54"/>
      <c r="AU61" s="53" t="s">
        <v>175</v>
      </c>
      <c r="AV61" s="54">
        <v>28</v>
      </c>
    </row>
    <row r="62" spans="1:48" ht="30" customHeight="1">
      <c r="A62" s="50" t="s">
        <v>176</v>
      </c>
      <c r="B62" s="50" t="s">
        <v>177</v>
      </c>
      <c r="C62" s="50" t="s">
        <v>77</v>
      </c>
      <c r="D62" s="51">
        <v>935.76</v>
      </c>
      <c r="E62" s="52">
        <v>0</v>
      </c>
      <c r="F62" s="52">
        <f t="shared" si="6"/>
        <v>0</v>
      </c>
      <c r="G62" s="52">
        <v>0</v>
      </c>
      <c r="H62" s="52">
        <f t="shared" si="7"/>
        <v>0</v>
      </c>
      <c r="I62" s="52">
        <v>0</v>
      </c>
      <c r="J62" s="52">
        <f t="shared" si="8"/>
        <v>0</v>
      </c>
      <c r="K62" s="52">
        <f t="shared" si="9"/>
        <v>0</v>
      </c>
      <c r="L62" s="52">
        <f t="shared" si="10"/>
        <v>0</v>
      </c>
      <c r="M62" s="50" t="s">
        <v>178</v>
      </c>
      <c r="N62" s="53" t="s">
        <v>179</v>
      </c>
      <c r="O62" s="53" t="s">
        <v>52</v>
      </c>
      <c r="P62" s="53" t="s">
        <v>52</v>
      </c>
      <c r="Q62" s="53" t="s">
        <v>138</v>
      </c>
      <c r="R62" s="53" t="s">
        <v>63</v>
      </c>
      <c r="S62" s="53" t="s">
        <v>64</v>
      </c>
      <c r="T62" s="53" t="s">
        <v>64</v>
      </c>
      <c r="U62" s="54"/>
      <c r="V62" s="54"/>
      <c r="W62" s="54"/>
      <c r="X62" s="54"/>
      <c r="Y62" s="54"/>
      <c r="Z62" s="54"/>
      <c r="AA62" s="54"/>
      <c r="AB62" s="54"/>
      <c r="AC62" s="54"/>
      <c r="AD62" s="54"/>
      <c r="AE62" s="54"/>
      <c r="AF62" s="54"/>
      <c r="AG62" s="54"/>
      <c r="AH62" s="54"/>
      <c r="AI62" s="54"/>
      <c r="AJ62" s="54"/>
      <c r="AK62" s="54"/>
      <c r="AL62" s="54"/>
      <c r="AM62" s="54"/>
      <c r="AN62" s="54"/>
      <c r="AO62" s="54"/>
      <c r="AP62" s="54"/>
      <c r="AQ62" s="54"/>
      <c r="AR62" s="53" t="s">
        <v>52</v>
      </c>
      <c r="AS62" s="53" t="s">
        <v>52</v>
      </c>
      <c r="AT62" s="54"/>
      <c r="AU62" s="53" t="s">
        <v>180</v>
      </c>
      <c r="AV62" s="54">
        <v>29</v>
      </c>
    </row>
    <row r="63" spans="1:48" ht="30" customHeight="1">
      <c r="A63" s="50" t="s">
        <v>181</v>
      </c>
      <c r="B63" s="50" t="s">
        <v>182</v>
      </c>
      <c r="C63" s="50" t="s">
        <v>77</v>
      </c>
      <c r="D63" s="51">
        <v>2843.91</v>
      </c>
      <c r="E63" s="52">
        <v>0</v>
      </c>
      <c r="F63" s="52">
        <f t="shared" si="6"/>
        <v>0</v>
      </c>
      <c r="G63" s="52">
        <v>0</v>
      </c>
      <c r="H63" s="52">
        <f t="shared" si="7"/>
        <v>0</v>
      </c>
      <c r="I63" s="52">
        <v>0</v>
      </c>
      <c r="J63" s="52">
        <f t="shared" si="8"/>
        <v>0</v>
      </c>
      <c r="K63" s="52">
        <f t="shared" si="9"/>
        <v>0</v>
      </c>
      <c r="L63" s="52">
        <f t="shared" si="10"/>
        <v>0</v>
      </c>
      <c r="M63" s="50" t="s">
        <v>183</v>
      </c>
      <c r="N63" s="53" t="s">
        <v>184</v>
      </c>
      <c r="O63" s="53" t="s">
        <v>52</v>
      </c>
      <c r="P63" s="53" t="s">
        <v>52</v>
      </c>
      <c r="Q63" s="53" t="s">
        <v>138</v>
      </c>
      <c r="R63" s="53" t="s">
        <v>63</v>
      </c>
      <c r="S63" s="53" t="s">
        <v>64</v>
      </c>
      <c r="T63" s="53" t="s">
        <v>64</v>
      </c>
      <c r="U63" s="54"/>
      <c r="V63" s="54"/>
      <c r="W63" s="54"/>
      <c r="X63" s="54"/>
      <c r="Y63" s="54"/>
      <c r="Z63" s="54"/>
      <c r="AA63" s="54"/>
      <c r="AB63" s="54"/>
      <c r="AC63" s="54"/>
      <c r="AD63" s="54"/>
      <c r="AE63" s="54"/>
      <c r="AF63" s="54"/>
      <c r="AG63" s="54"/>
      <c r="AH63" s="54"/>
      <c r="AI63" s="54"/>
      <c r="AJ63" s="54"/>
      <c r="AK63" s="54"/>
      <c r="AL63" s="54"/>
      <c r="AM63" s="54"/>
      <c r="AN63" s="54"/>
      <c r="AO63" s="54"/>
      <c r="AP63" s="54"/>
      <c r="AQ63" s="54"/>
      <c r="AR63" s="53" t="s">
        <v>52</v>
      </c>
      <c r="AS63" s="53" t="s">
        <v>52</v>
      </c>
      <c r="AT63" s="54"/>
      <c r="AU63" s="53" t="s">
        <v>185</v>
      </c>
      <c r="AV63" s="54">
        <v>30</v>
      </c>
    </row>
    <row r="64" spans="1:48" ht="30" customHeight="1">
      <c r="A64" s="50" t="s">
        <v>186</v>
      </c>
      <c r="B64" s="50" t="s">
        <v>187</v>
      </c>
      <c r="C64" s="50" t="s">
        <v>148</v>
      </c>
      <c r="D64" s="51">
        <v>-1.41</v>
      </c>
      <c r="E64" s="52">
        <v>0</v>
      </c>
      <c r="F64" s="52">
        <f t="shared" si="6"/>
        <v>0</v>
      </c>
      <c r="G64" s="52">
        <v>0</v>
      </c>
      <c r="H64" s="52">
        <f t="shared" si="7"/>
        <v>0</v>
      </c>
      <c r="I64" s="52">
        <v>0</v>
      </c>
      <c r="J64" s="52">
        <f t="shared" si="8"/>
        <v>0</v>
      </c>
      <c r="K64" s="52">
        <f t="shared" si="9"/>
        <v>0</v>
      </c>
      <c r="L64" s="52">
        <f t="shared" si="10"/>
        <v>0</v>
      </c>
      <c r="M64" s="50" t="s">
        <v>188</v>
      </c>
      <c r="N64" s="53" t="s">
        <v>189</v>
      </c>
      <c r="O64" s="53" t="s">
        <v>52</v>
      </c>
      <c r="P64" s="53" t="s">
        <v>52</v>
      </c>
      <c r="Q64" s="53" t="s">
        <v>138</v>
      </c>
      <c r="R64" s="53" t="s">
        <v>64</v>
      </c>
      <c r="S64" s="53" t="s">
        <v>64</v>
      </c>
      <c r="T64" s="53" t="s">
        <v>63</v>
      </c>
      <c r="U64" s="54"/>
      <c r="V64" s="54"/>
      <c r="W64" s="54"/>
      <c r="X64" s="54"/>
      <c r="Y64" s="54"/>
      <c r="Z64" s="54"/>
      <c r="AA64" s="54"/>
      <c r="AB64" s="54"/>
      <c r="AC64" s="54"/>
      <c r="AD64" s="54"/>
      <c r="AE64" s="54"/>
      <c r="AF64" s="54"/>
      <c r="AG64" s="54"/>
      <c r="AH64" s="54"/>
      <c r="AI64" s="54"/>
      <c r="AJ64" s="54"/>
      <c r="AK64" s="54"/>
      <c r="AL64" s="54"/>
      <c r="AM64" s="54"/>
      <c r="AN64" s="54"/>
      <c r="AO64" s="54"/>
      <c r="AP64" s="54"/>
      <c r="AQ64" s="54"/>
      <c r="AR64" s="53" t="s">
        <v>52</v>
      </c>
      <c r="AS64" s="53" t="s">
        <v>52</v>
      </c>
      <c r="AT64" s="54"/>
      <c r="AU64" s="53" t="s">
        <v>190</v>
      </c>
      <c r="AV64" s="54">
        <v>175</v>
      </c>
    </row>
    <row r="65" spans="1:48" ht="30" customHeight="1">
      <c r="A65" s="51"/>
      <c r="B65" s="51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</row>
    <row r="66" spans="1:48" ht="30" customHeight="1">
      <c r="A66" s="51"/>
      <c r="B66" s="51"/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51"/>
    </row>
    <row r="67" spans="1:48" ht="30" customHeight="1">
      <c r="A67" s="51"/>
      <c r="B67" s="51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</row>
    <row r="68" spans="1:48" ht="30" customHeight="1">
      <c r="A68" s="51"/>
      <c r="B68" s="51"/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51"/>
    </row>
    <row r="69" spans="1:48" ht="30" customHeight="1">
      <c r="A69" s="51"/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</row>
    <row r="70" spans="1:48" ht="30" customHeight="1">
      <c r="A70" s="51"/>
      <c r="B70" s="51"/>
      <c r="C70" s="51"/>
      <c r="D70" s="51"/>
      <c r="E70" s="51"/>
      <c r="F70" s="51"/>
      <c r="G70" s="51"/>
      <c r="H70" s="51"/>
      <c r="I70" s="51"/>
      <c r="J70" s="51"/>
      <c r="K70" s="51"/>
      <c r="L70" s="51"/>
      <c r="M70" s="51"/>
    </row>
    <row r="71" spans="1:48" ht="30" customHeight="1">
      <c r="A71" s="51"/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</row>
    <row r="72" spans="1:48" ht="30" customHeight="1">
      <c r="A72" s="51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</row>
    <row r="73" spans="1:48" ht="30" customHeight="1">
      <c r="A73" s="51"/>
      <c r="B73" s="51"/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</row>
    <row r="74" spans="1:48" ht="30" customHeight="1">
      <c r="A74" s="51"/>
      <c r="B74" s="51"/>
      <c r="C74" s="51"/>
      <c r="D74" s="51"/>
      <c r="E74" s="51"/>
      <c r="F74" s="51"/>
      <c r="G74" s="51"/>
      <c r="H74" s="51"/>
      <c r="I74" s="51"/>
      <c r="J74" s="51"/>
      <c r="K74" s="51"/>
      <c r="L74" s="51"/>
      <c r="M74" s="51"/>
    </row>
    <row r="75" spans="1:48" ht="30" customHeight="1">
      <c r="A75" s="51" t="s">
        <v>112</v>
      </c>
      <c r="B75" s="51"/>
      <c r="C75" s="51"/>
      <c r="D75" s="51"/>
      <c r="E75" s="51"/>
      <c r="F75" s="52">
        <f>SUM(F53:F74)</f>
        <v>0</v>
      </c>
      <c r="G75" s="51"/>
      <c r="H75" s="52">
        <f>SUM(H53:H74)</f>
        <v>0</v>
      </c>
      <c r="I75" s="51"/>
      <c r="J75" s="52">
        <f>SUM(J53:J74)</f>
        <v>0</v>
      </c>
      <c r="K75" s="51"/>
      <c r="L75" s="52">
        <f>SUM(L53:L74)</f>
        <v>0</v>
      </c>
      <c r="M75" s="51"/>
      <c r="N75" s="48" t="s">
        <v>113</v>
      </c>
    </row>
    <row r="76" spans="1:48" ht="30" customHeight="1">
      <c r="A76" s="50" t="s">
        <v>191</v>
      </c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4"/>
      <c r="O76" s="54"/>
      <c r="P76" s="54"/>
      <c r="Q76" s="53" t="s">
        <v>192</v>
      </c>
      <c r="R76" s="54"/>
      <c r="S76" s="54"/>
      <c r="T76" s="54"/>
      <c r="U76" s="54"/>
      <c r="V76" s="54"/>
      <c r="W76" s="54"/>
      <c r="X76" s="54"/>
      <c r="Y76" s="54"/>
      <c r="Z76" s="54"/>
      <c r="AA76" s="54"/>
      <c r="AB76" s="54"/>
      <c r="AC76" s="54"/>
      <c r="AD76" s="54"/>
      <c r="AE76" s="54"/>
      <c r="AF76" s="54"/>
      <c r="AG76" s="54"/>
      <c r="AH76" s="54"/>
      <c r="AI76" s="54"/>
      <c r="AJ76" s="54"/>
      <c r="AK76" s="54"/>
      <c r="AL76" s="54"/>
      <c r="AM76" s="54"/>
      <c r="AN76" s="54"/>
      <c r="AO76" s="54"/>
      <c r="AP76" s="54"/>
      <c r="AQ76" s="54"/>
      <c r="AR76" s="54"/>
      <c r="AS76" s="54"/>
      <c r="AT76" s="54"/>
      <c r="AU76" s="54"/>
      <c r="AV76" s="54"/>
    </row>
    <row r="77" spans="1:48" ht="30" customHeight="1">
      <c r="A77" s="50" t="s">
        <v>193</v>
      </c>
      <c r="B77" s="50" t="s">
        <v>194</v>
      </c>
      <c r="C77" s="50" t="s">
        <v>77</v>
      </c>
      <c r="D77" s="51">
        <v>49.05</v>
      </c>
      <c r="E77" s="52">
        <v>0</v>
      </c>
      <c r="F77" s="52">
        <f t="shared" ref="F77:F84" si="11">TRUNC(E77*D77, 0)</f>
        <v>0</v>
      </c>
      <c r="G77" s="52">
        <v>0</v>
      </c>
      <c r="H77" s="52">
        <f t="shared" ref="H77:H84" si="12">TRUNC(G77*D77, 0)</f>
        <v>0</v>
      </c>
      <c r="I77" s="52">
        <v>0</v>
      </c>
      <c r="J77" s="52">
        <f t="shared" ref="J77:J84" si="13">TRUNC(I77*D77, 0)</f>
        <v>0</v>
      </c>
      <c r="K77" s="52">
        <f t="shared" ref="K77:L84" si="14">TRUNC(E77+G77+I77, 0)</f>
        <v>0</v>
      </c>
      <c r="L77" s="52">
        <f t="shared" si="14"/>
        <v>0</v>
      </c>
      <c r="M77" s="50" t="s">
        <v>52</v>
      </c>
      <c r="N77" s="53" t="s">
        <v>195</v>
      </c>
      <c r="O77" s="53" t="s">
        <v>52</v>
      </c>
      <c r="P77" s="53" t="s">
        <v>52</v>
      </c>
      <c r="Q77" s="53" t="s">
        <v>192</v>
      </c>
      <c r="R77" s="53" t="s">
        <v>64</v>
      </c>
      <c r="S77" s="53" t="s">
        <v>64</v>
      </c>
      <c r="T77" s="53" t="s">
        <v>63</v>
      </c>
      <c r="U77" s="54"/>
      <c r="V77" s="54"/>
      <c r="W77" s="54"/>
      <c r="X77" s="54"/>
      <c r="Y77" s="54"/>
      <c r="Z77" s="54"/>
      <c r="AA77" s="54"/>
      <c r="AB77" s="54"/>
      <c r="AC77" s="54"/>
      <c r="AD77" s="54"/>
      <c r="AE77" s="54"/>
      <c r="AF77" s="54"/>
      <c r="AG77" s="54"/>
      <c r="AH77" s="54"/>
      <c r="AI77" s="54"/>
      <c r="AJ77" s="54"/>
      <c r="AK77" s="54"/>
      <c r="AL77" s="54"/>
      <c r="AM77" s="54"/>
      <c r="AN77" s="54"/>
      <c r="AO77" s="54"/>
      <c r="AP77" s="54"/>
      <c r="AQ77" s="54"/>
      <c r="AR77" s="53" t="s">
        <v>52</v>
      </c>
      <c r="AS77" s="53" t="s">
        <v>52</v>
      </c>
      <c r="AT77" s="54"/>
      <c r="AU77" s="53" t="s">
        <v>196</v>
      </c>
      <c r="AV77" s="54">
        <v>32</v>
      </c>
    </row>
    <row r="78" spans="1:48" ht="30" customHeight="1">
      <c r="A78" s="50" t="s">
        <v>197</v>
      </c>
      <c r="B78" s="50" t="s">
        <v>198</v>
      </c>
      <c r="C78" s="50" t="s">
        <v>77</v>
      </c>
      <c r="D78" s="51">
        <v>49.05</v>
      </c>
      <c r="E78" s="52">
        <v>0</v>
      </c>
      <c r="F78" s="52">
        <f t="shared" si="11"/>
        <v>0</v>
      </c>
      <c r="G78" s="52">
        <v>0</v>
      </c>
      <c r="H78" s="52">
        <f t="shared" si="12"/>
        <v>0</v>
      </c>
      <c r="I78" s="52">
        <v>0</v>
      </c>
      <c r="J78" s="52">
        <f t="shared" si="13"/>
        <v>0</v>
      </c>
      <c r="K78" s="52">
        <f t="shared" si="14"/>
        <v>0</v>
      </c>
      <c r="L78" s="52">
        <f t="shared" si="14"/>
        <v>0</v>
      </c>
      <c r="M78" s="50" t="s">
        <v>199</v>
      </c>
      <c r="N78" s="53" t="s">
        <v>200</v>
      </c>
      <c r="O78" s="53" t="s">
        <v>52</v>
      </c>
      <c r="P78" s="53" t="s">
        <v>52</v>
      </c>
      <c r="Q78" s="53" t="s">
        <v>192</v>
      </c>
      <c r="R78" s="53" t="s">
        <v>63</v>
      </c>
      <c r="S78" s="53" t="s">
        <v>64</v>
      </c>
      <c r="T78" s="53" t="s">
        <v>64</v>
      </c>
      <c r="U78" s="54"/>
      <c r="V78" s="54"/>
      <c r="W78" s="54"/>
      <c r="X78" s="54"/>
      <c r="Y78" s="54"/>
      <c r="Z78" s="54"/>
      <c r="AA78" s="54"/>
      <c r="AB78" s="54"/>
      <c r="AC78" s="54"/>
      <c r="AD78" s="54"/>
      <c r="AE78" s="54"/>
      <c r="AF78" s="54"/>
      <c r="AG78" s="54"/>
      <c r="AH78" s="54"/>
      <c r="AI78" s="54"/>
      <c r="AJ78" s="54"/>
      <c r="AK78" s="54"/>
      <c r="AL78" s="54"/>
      <c r="AM78" s="54"/>
      <c r="AN78" s="54"/>
      <c r="AO78" s="54"/>
      <c r="AP78" s="54"/>
      <c r="AQ78" s="54"/>
      <c r="AR78" s="53" t="s">
        <v>52</v>
      </c>
      <c r="AS78" s="53" t="s">
        <v>52</v>
      </c>
      <c r="AT78" s="54"/>
      <c r="AU78" s="53" t="s">
        <v>201</v>
      </c>
      <c r="AV78" s="54">
        <v>171</v>
      </c>
    </row>
    <row r="79" spans="1:48" ht="30" customHeight="1">
      <c r="A79" s="50" t="s">
        <v>202</v>
      </c>
      <c r="B79" s="50" t="s">
        <v>203</v>
      </c>
      <c r="C79" s="50" t="s">
        <v>77</v>
      </c>
      <c r="D79" s="51">
        <v>621.9</v>
      </c>
      <c r="E79" s="52">
        <v>0</v>
      </c>
      <c r="F79" s="52">
        <f t="shared" si="11"/>
        <v>0</v>
      </c>
      <c r="G79" s="52">
        <v>0</v>
      </c>
      <c r="H79" s="52">
        <f t="shared" si="12"/>
        <v>0</v>
      </c>
      <c r="I79" s="52">
        <v>0</v>
      </c>
      <c r="J79" s="52">
        <f t="shared" si="13"/>
        <v>0</v>
      </c>
      <c r="K79" s="52">
        <f t="shared" si="14"/>
        <v>0</v>
      </c>
      <c r="L79" s="52">
        <f t="shared" si="14"/>
        <v>0</v>
      </c>
      <c r="M79" s="50" t="s">
        <v>204</v>
      </c>
      <c r="N79" s="53" t="s">
        <v>205</v>
      </c>
      <c r="O79" s="53" t="s">
        <v>52</v>
      </c>
      <c r="P79" s="53" t="s">
        <v>52</v>
      </c>
      <c r="Q79" s="53" t="s">
        <v>192</v>
      </c>
      <c r="R79" s="53" t="s">
        <v>63</v>
      </c>
      <c r="S79" s="53" t="s">
        <v>64</v>
      </c>
      <c r="T79" s="53" t="s">
        <v>64</v>
      </c>
      <c r="U79" s="54"/>
      <c r="V79" s="54"/>
      <c r="W79" s="54"/>
      <c r="X79" s="54"/>
      <c r="Y79" s="54"/>
      <c r="Z79" s="54"/>
      <c r="AA79" s="54"/>
      <c r="AB79" s="54"/>
      <c r="AC79" s="54"/>
      <c r="AD79" s="54"/>
      <c r="AE79" s="54"/>
      <c r="AF79" s="54"/>
      <c r="AG79" s="54"/>
      <c r="AH79" s="54"/>
      <c r="AI79" s="54"/>
      <c r="AJ79" s="54"/>
      <c r="AK79" s="54"/>
      <c r="AL79" s="54"/>
      <c r="AM79" s="54"/>
      <c r="AN79" s="54"/>
      <c r="AO79" s="54"/>
      <c r="AP79" s="54"/>
      <c r="AQ79" s="54"/>
      <c r="AR79" s="53" t="s">
        <v>52</v>
      </c>
      <c r="AS79" s="53" t="s">
        <v>52</v>
      </c>
      <c r="AT79" s="54"/>
      <c r="AU79" s="53" t="s">
        <v>206</v>
      </c>
      <c r="AV79" s="54">
        <v>33</v>
      </c>
    </row>
    <row r="80" spans="1:48" ht="30" customHeight="1">
      <c r="A80" s="50" t="s">
        <v>202</v>
      </c>
      <c r="B80" s="50" t="s">
        <v>207</v>
      </c>
      <c r="C80" s="50" t="s">
        <v>77</v>
      </c>
      <c r="D80" s="51">
        <v>14.82</v>
      </c>
      <c r="E80" s="52">
        <v>0</v>
      </c>
      <c r="F80" s="52">
        <f t="shared" si="11"/>
        <v>0</v>
      </c>
      <c r="G80" s="52">
        <v>0</v>
      </c>
      <c r="H80" s="52">
        <f t="shared" si="12"/>
        <v>0</v>
      </c>
      <c r="I80" s="52">
        <v>0</v>
      </c>
      <c r="J80" s="52">
        <f t="shared" si="13"/>
        <v>0</v>
      </c>
      <c r="K80" s="52">
        <f t="shared" si="14"/>
        <v>0</v>
      </c>
      <c r="L80" s="52">
        <f t="shared" si="14"/>
        <v>0</v>
      </c>
      <c r="M80" s="50" t="s">
        <v>208</v>
      </c>
      <c r="N80" s="53" t="s">
        <v>209</v>
      </c>
      <c r="O80" s="53" t="s">
        <v>52</v>
      </c>
      <c r="P80" s="53" t="s">
        <v>52</v>
      </c>
      <c r="Q80" s="53" t="s">
        <v>192</v>
      </c>
      <c r="R80" s="53" t="s">
        <v>63</v>
      </c>
      <c r="S80" s="53" t="s">
        <v>64</v>
      </c>
      <c r="T80" s="53" t="s">
        <v>64</v>
      </c>
      <c r="U80" s="54"/>
      <c r="V80" s="54"/>
      <c r="W80" s="54"/>
      <c r="X80" s="54"/>
      <c r="Y80" s="54"/>
      <c r="Z80" s="54"/>
      <c r="AA80" s="54"/>
      <c r="AB80" s="54"/>
      <c r="AC80" s="54"/>
      <c r="AD80" s="54"/>
      <c r="AE80" s="54"/>
      <c r="AF80" s="54"/>
      <c r="AG80" s="54"/>
      <c r="AH80" s="54"/>
      <c r="AI80" s="54"/>
      <c r="AJ80" s="54"/>
      <c r="AK80" s="54"/>
      <c r="AL80" s="54"/>
      <c r="AM80" s="54"/>
      <c r="AN80" s="54"/>
      <c r="AO80" s="54"/>
      <c r="AP80" s="54"/>
      <c r="AQ80" s="54"/>
      <c r="AR80" s="53" t="s">
        <v>52</v>
      </c>
      <c r="AS80" s="53" t="s">
        <v>52</v>
      </c>
      <c r="AT80" s="54"/>
      <c r="AU80" s="53" t="s">
        <v>210</v>
      </c>
      <c r="AV80" s="54">
        <v>34</v>
      </c>
    </row>
    <row r="81" spans="1:48" ht="30" customHeight="1">
      <c r="A81" s="50" t="s">
        <v>211</v>
      </c>
      <c r="B81" s="50" t="s">
        <v>212</v>
      </c>
      <c r="C81" s="50" t="s">
        <v>77</v>
      </c>
      <c r="D81" s="51">
        <v>455.24</v>
      </c>
      <c r="E81" s="52">
        <v>0</v>
      </c>
      <c r="F81" s="52">
        <f t="shared" si="11"/>
        <v>0</v>
      </c>
      <c r="G81" s="52">
        <v>0</v>
      </c>
      <c r="H81" s="52">
        <f t="shared" si="12"/>
        <v>0</v>
      </c>
      <c r="I81" s="52">
        <v>0</v>
      </c>
      <c r="J81" s="52">
        <f t="shared" si="13"/>
        <v>0</v>
      </c>
      <c r="K81" s="52">
        <f t="shared" si="14"/>
        <v>0</v>
      </c>
      <c r="L81" s="52">
        <f t="shared" si="14"/>
        <v>0</v>
      </c>
      <c r="M81" s="50" t="s">
        <v>213</v>
      </c>
      <c r="N81" s="53" t="s">
        <v>214</v>
      </c>
      <c r="O81" s="53" t="s">
        <v>52</v>
      </c>
      <c r="P81" s="53" t="s">
        <v>52</v>
      </c>
      <c r="Q81" s="53" t="s">
        <v>192</v>
      </c>
      <c r="R81" s="53" t="s">
        <v>63</v>
      </c>
      <c r="S81" s="53" t="s">
        <v>64</v>
      </c>
      <c r="T81" s="53" t="s">
        <v>64</v>
      </c>
      <c r="U81" s="54"/>
      <c r="V81" s="54"/>
      <c r="W81" s="54"/>
      <c r="X81" s="54"/>
      <c r="Y81" s="54"/>
      <c r="Z81" s="54"/>
      <c r="AA81" s="54"/>
      <c r="AB81" s="54"/>
      <c r="AC81" s="54"/>
      <c r="AD81" s="54"/>
      <c r="AE81" s="54"/>
      <c r="AF81" s="54"/>
      <c r="AG81" s="54"/>
      <c r="AH81" s="54"/>
      <c r="AI81" s="54"/>
      <c r="AJ81" s="54"/>
      <c r="AK81" s="54"/>
      <c r="AL81" s="54"/>
      <c r="AM81" s="54"/>
      <c r="AN81" s="54"/>
      <c r="AO81" s="54"/>
      <c r="AP81" s="54"/>
      <c r="AQ81" s="54"/>
      <c r="AR81" s="53" t="s">
        <v>52</v>
      </c>
      <c r="AS81" s="53" t="s">
        <v>52</v>
      </c>
      <c r="AT81" s="54"/>
      <c r="AU81" s="53" t="s">
        <v>215</v>
      </c>
      <c r="AV81" s="54">
        <v>147</v>
      </c>
    </row>
    <row r="82" spans="1:48" ht="30" customHeight="1">
      <c r="A82" s="50" t="s">
        <v>211</v>
      </c>
      <c r="B82" s="50" t="s">
        <v>216</v>
      </c>
      <c r="C82" s="50" t="s">
        <v>77</v>
      </c>
      <c r="D82" s="51">
        <v>74.88</v>
      </c>
      <c r="E82" s="52">
        <v>0</v>
      </c>
      <c r="F82" s="52">
        <f t="shared" si="11"/>
        <v>0</v>
      </c>
      <c r="G82" s="52">
        <v>0</v>
      </c>
      <c r="H82" s="52">
        <f t="shared" si="12"/>
        <v>0</v>
      </c>
      <c r="I82" s="52">
        <v>0</v>
      </c>
      <c r="J82" s="52">
        <f t="shared" si="13"/>
        <v>0</v>
      </c>
      <c r="K82" s="52">
        <f t="shared" si="14"/>
        <v>0</v>
      </c>
      <c r="L82" s="52">
        <f t="shared" si="14"/>
        <v>0</v>
      </c>
      <c r="M82" s="50" t="s">
        <v>217</v>
      </c>
      <c r="N82" s="53" t="s">
        <v>218</v>
      </c>
      <c r="O82" s="53" t="s">
        <v>52</v>
      </c>
      <c r="P82" s="53" t="s">
        <v>52</v>
      </c>
      <c r="Q82" s="53" t="s">
        <v>192</v>
      </c>
      <c r="R82" s="53" t="s">
        <v>63</v>
      </c>
      <c r="S82" s="53" t="s">
        <v>64</v>
      </c>
      <c r="T82" s="53" t="s">
        <v>64</v>
      </c>
      <c r="U82" s="54"/>
      <c r="V82" s="54"/>
      <c r="W82" s="54"/>
      <c r="X82" s="54"/>
      <c r="Y82" s="54"/>
      <c r="Z82" s="54"/>
      <c r="AA82" s="54"/>
      <c r="AB82" s="54"/>
      <c r="AC82" s="54"/>
      <c r="AD82" s="54"/>
      <c r="AE82" s="54"/>
      <c r="AF82" s="54"/>
      <c r="AG82" s="54"/>
      <c r="AH82" s="54"/>
      <c r="AI82" s="54"/>
      <c r="AJ82" s="54"/>
      <c r="AK82" s="54"/>
      <c r="AL82" s="54"/>
      <c r="AM82" s="54"/>
      <c r="AN82" s="54"/>
      <c r="AO82" s="54"/>
      <c r="AP82" s="54"/>
      <c r="AQ82" s="54"/>
      <c r="AR82" s="53" t="s">
        <v>52</v>
      </c>
      <c r="AS82" s="53" t="s">
        <v>52</v>
      </c>
      <c r="AT82" s="54"/>
      <c r="AU82" s="53" t="s">
        <v>219</v>
      </c>
      <c r="AV82" s="54">
        <v>148</v>
      </c>
    </row>
    <row r="83" spans="1:48" ht="30" customHeight="1">
      <c r="A83" s="50" t="s">
        <v>220</v>
      </c>
      <c r="B83" s="50" t="s">
        <v>52</v>
      </c>
      <c r="C83" s="50" t="s">
        <v>221</v>
      </c>
      <c r="D83" s="51">
        <v>146.30000000000001</v>
      </c>
      <c r="E83" s="52">
        <v>0</v>
      </c>
      <c r="F83" s="52">
        <f t="shared" si="11"/>
        <v>0</v>
      </c>
      <c r="G83" s="52">
        <v>0</v>
      </c>
      <c r="H83" s="52">
        <f t="shared" si="12"/>
        <v>0</v>
      </c>
      <c r="I83" s="52">
        <v>0</v>
      </c>
      <c r="J83" s="52">
        <f t="shared" si="13"/>
        <v>0</v>
      </c>
      <c r="K83" s="52">
        <f t="shared" si="14"/>
        <v>0</v>
      </c>
      <c r="L83" s="52">
        <f t="shared" si="14"/>
        <v>0</v>
      </c>
      <c r="M83" s="50" t="s">
        <v>222</v>
      </c>
      <c r="N83" s="53" t="s">
        <v>223</v>
      </c>
      <c r="O83" s="53" t="s">
        <v>52</v>
      </c>
      <c r="P83" s="53" t="s">
        <v>52</v>
      </c>
      <c r="Q83" s="53" t="s">
        <v>192</v>
      </c>
      <c r="R83" s="53" t="s">
        <v>63</v>
      </c>
      <c r="S83" s="53" t="s">
        <v>64</v>
      </c>
      <c r="T83" s="53" t="s">
        <v>64</v>
      </c>
      <c r="U83" s="54"/>
      <c r="V83" s="54"/>
      <c r="W83" s="54"/>
      <c r="X83" s="54"/>
      <c r="Y83" s="54"/>
      <c r="Z83" s="54"/>
      <c r="AA83" s="54"/>
      <c r="AB83" s="54"/>
      <c r="AC83" s="54"/>
      <c r="AD83" s="54"/>
      <c r="AE83" s="54"/>
      <c r="AF83" s="54"/>
      <c r="AG83" s="54"/>
      <c r="AH83" s="54"/>
      <c r="AI83" s="54"/>
      <c r="AJ83" s="54"/>
      <c r="AK83" s="54"/>
      <c r="AL83" s="54"/>
      <c r="AM83" s="54"/>
      <c r="AN83" s="54"/>
      <c r="AO83" s="54"/>
      <c r="AP83" s="54"/>
      <c r="AQ83" s="54"/>
      <c r="AR83" s="53" t="s">
        <v>52</v>
      </c>
      <c r="AS83" s="53" t="s">
        <v>52</v>
      </c>
      <c r="AT83" s="54"/>
      <c r="AU83" s="53" t="s">
        <v>224</v>
      </c>
      <c r="AV83" s="54">
        <v>37</v>
      </c>
    </row>
    <row r="84" spans="1:48" ht="30" customHeight="1">
      <c r="A84" s="50" t="s">
        <v>225</v>
      </c>
      <c r="B84" s="50" t="s">
        <v>226</v>
      </c>
      <c r="C84" s="50" t="s">
        <v>221</v>
      </c>
      <c r="D84" s="51">
        <v>756.69</v>
      </c>
      <c r="E84" s="52">
        <v>0</v>
      </c>
      <c r="F84" s="52">
        <f t="shared" si="11"/>
        <v>0</v>
      </c>
      <c r="G84" s="52">
        <v>0</v>
      </c>
      <c r="H84" s="52">
        <f t="shared" si="12"/>
        <v>0</v>
      </c>
      <c r="I84" s="52">
        <v>0</v>
      </c>
      <c r="J84" s="52">
        <f t="shared" si="13"/>
        <v>0</v>
      </c>
      <c r="K84" s="52">
        <f t="shared" si="14"/>
        <v>0</v>
      </c>
      <c r="L84" s="52">
        <f t="shared" si="14"/>
        <v>0</v>
      </c>
      <c r="M84" s="50" t="s">
        <v>227</v>
      </c>
      <c r="N84" s="53" t="s">
        <v>228</v>
      </c>
      <c r="O84" s="53" t="s">
        <v>52</v>
      </c>
      <c r="P84" s="53" t="s">
        <v>52</v>
      </c>
      <c r="Q84" s="53" t="s">
        <v>192</v>
      </c>
      <c r="R84" s="53" t="s">
        <v>63</v>
      </c>
      <c r="S84" s="53" t="s">
        <v>64</v>
      </c>
      <c r="T84" s="53" t="s">
        <v>64</v>
      </c>
      <c r="U84" s="54"/>
      <c r="V84" s="54"/>
      <c r="W84" s="54"/>
      <c r="X84" s="54"/>
      <c r="Y84" s="54"/>
      <c r="Z84" s="54"/>
      <c r="AA84" s="54"/>
      <c r="AB84" s="54"/>
      <c r="AC84" s="54"/>
      <c r="AD84" s="54"/>
      <c r="AE84" s="54"/>
      <c r="AF84" s="54"/>
      <c r="AG84" s="54"/>
      <c r="AH84" s="54"/>
      <c r="AI84" s="54"/>
      <c r="AJ84" s="54"/>
      <c r="AK84" s="54"/>
      <c r="AL84" s="54"/>
      <c r="AM84" s="54"/>
      <c r="AN84" s="54"/>
      <c r="AO84" s="54"/>
      <c r="AP84" s="54"/>
      <c r="AQ84" s="54"/>
      <c r="AR84" s="53" t="s">
        <v>52</v>
      </c>
      <c r="AS84" s="53" t="s">
        <v>52</v>
      </c>
      <c r="AT84" s="54"/>
      <c r="AU84" s="53" t="s">
        <v>229</v>
      </c>
      <c r="AV84" s="54">
        <v>38</v>
      </c>
    </row>
    <row r="85" spans="1:48" ht="30" customHeight="1">
      <c r="A85" s="51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</row>
    <row r="86" spans="1:48" ht="30" customHeight="1">
      <c r="A86" s="51"/>
      <c r="B86" s="51"/>
      <c r="C86" s="51"/>
      <c r="D86" s="51"/>
      <c r="E86" s="51"/>
      <c r="F86" s="51"/>
      <c r="G86" s="51"/>
      <c r="H86" s="51"/>
      <c r="I86" s="51"/>
      <c r="J86" s="51"/>
      <c r="K86" s="51"/>
      <c r="L86" s="51"/>
      <c r="M86" s="51"/>
    </row>
    <row r="87" spans="1:48" ht="30" customHeight="1">
      <c r="A87" s="51"/>
      <c r="B87" s="51"/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</row>
    <row r="88" spans="1:48" ht="30" customHeight="1">
      <c r="A88" s="51"/>
      <c r="B88" s="51"/>
      <c r="C88" s="51"/>
      <c r="D88" s="51"/>
      <c r="E88" s="51"/>
      <c r="F88" s="51"/>
      <c r="G88" s="51"/>
      <c r="H88" s="51"/>
      <c r="I88" s="51"/>
      <c r="J88" s="51"/>
      <c r="K88" s="51"/>
      <c r="L88" s="51"/>
      <c r="M88" s="51"/>
    </row>
    <row r="89" spans="1:48" ht="30" customHeight="1">
      <c r="A89" s="51"/>
      <c r="B89" s="51"/>
      <c r="C89" s="51"/>
      <c r="D89" s="51"/>
      <c r="E89" s="51"/>
      <c r="F89" s="51"/>
      <c r="G89" s="51"/>
      <c r="H89" s="51"/>
      <c r="I89" s="51"/>
      <c r="J89" s="51"/>
      <c r="K89" s="51"/>
      <c r="L89" s="51"/>
      <c r="M89" s="51"/>
    </row>
    <row r="90" spans="1:48" ht="30" customHeight="1">
      <c r="A90" s="51"/>
      <c r="B90" s="51"/>
      <c r="C90" s="51"/>
      <c r="D90" s="51"/>
      <c r="E90" s="51"/>
      <c r="F90" s="51"/>
      <c r="G90" s="51"/>
      <c r="H90" s="51"/>
      <c r="I90" s="51"/>
      <c r="J90" s="51"/>
      <c r="K90" s="51"/>
      <c r="L90" s="51"/>
      <c r="M90" s="51"/>
    </row>
    <row r="91" spans="1:48" ht="30" customHeight="1">
      <c r="A91" s="51"/>
      <c r="B91" s="51"/>
      <c r="C91" s="51"/>
      <c r="D91" s="51"/>
      <c r="E91" s="51"/>
      <c r="F91" s="51"/>
      <c r="G91" s="51"/>
      <c r="H91" s="51"/>
      <c r="I91" s="51"/>
      <c r="J91" s="51"/>
      <c r="K91" s="51"/>
      <c r="L91" s="51"/>
      <c r="M91" s="51"/>
    </row>
    <row r="92" spans="1:48" ht="30" customHeight="1">
      <c r="A92" s="51"/>
      <c r="B92" s="51"/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51"/>
    </row>
    <row r="93" spans="1:48" ht="30" customHeight="1">
      <c r="A93" s="51"/>
      <c r="B93" s="51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</row>
    <row r="94" spans="1:48" ht="30" customHeight="1">
      <c r="A94" s="51"/>
      <c r="B94" s="51"/>
      <c r="C94" s="51"/>
      <c r="D94" s="51"/>
      <c r="E94" s="51"/>
      <c r="F94" s="51"/>
      <c r="G94" s="51"/>
      <c r="H94" s="51"/>
      <c r="I94" s="51"/>
      <c r="J94" s="51"/>
      <c r="K94" s="51"/>
      <c r="L94" s="51"/>
      <c r="M94" s="51"/>
    </row>
    <row r="95" spans="1:48" ht="30" customHeight="1">
      <c r="A95" s="51"/>
      <c r="B95" s="51"/>
      <c r="C95" s="51"/>
      <c r="D95" s="51"/>
      <c r="E95" s="51"/>
      <c r="F95" s="51"/>
      <c r="G95" s="51"/>
      <c r="H95" s="51"/>
      <c r="I95" s="51"/>
      <c r="J95" s="51"/>
      <c r="K95" s="51"/>
      <c r="L95" s="51"/>
      <c r="M95" s="51"/>
    </row>
    <row r="96" spans="1:48" ht="30" customHeight="1">
      <c r="A96" s="51"/>
      <c r="B96" s="51"/>
      <c r="C96" s="51"/>
      <c r="D96" s="51"/>
      <c r="E96" s="51"/>
      <c r="F96" s="51"/>
      <c r="G96" s="51"/>
      <c r="H96" s="51"/>
      <c r="I96" s="51"/>
      <c r="J96" s="51"/>
      <c r="K96" s="51"/>
      <c r="L96" s="51"/>
      <c r="M96" s="51"/>
    </row>
    <row r="97" spans="1:48" ht="30" customHeight="1">
      <c r="A97" s="51"/>
      <c r="B97" s="51"/>
      <c r="C97" s="51"/>
      <c r="D97" s="51"/>
      <c r="E97" s="51"/>
      <c r="F97" s="51"/>
      <c r="G97" s="51"/>
      <c r="H97" s="51"/>
      <c r="I97" s="51"/>
      <c r="J97" s="51"/>
      <c r="K97" s="51"/>
      <c r="L97" s="51"/>
      <c r="M97" s="51"/>
    </row>
    <row r="98" spans="1:48" ht="30" customHeight="1">
      <c r="A98" s="51"/>
      <c r="B98" s="51"/>
      <c r="C98" s="51"/>
      <c r="D98" s="51"/>
      <c r="E98" s="51"/>
      <c r="F98" s="51"/>
      <c r="G98" s="51"/>
      <c r="H98" s="51"/>
      <c r="I98" s="51"/>
      <c r="J98" s="51"/>
      <c r="K98" s="51"/>
      <c r="L98" s="51"/>
      <c r="M98" s="51"/>
    </row>
    <row r="99" spans="1:48" ht="30" customHeight="1">
      <c r="A99" s="51" t="s">
        <v>112</v>
      </c>
      <c r="B99" s="51"/>
      <c r="C99" s="51"/>
      <c r="D99" s="51"/>
      <c r="E99" s="51"/>
      <c r="F99" s="52">
        <f>SUM(F77:F98)</f>
        <v>0</v>
      </c>
      <c r="G99" s="51"/>
      <c r="H99" s="52">
        <f>SUM(H77:H98)</f>
        <v>0</v>
      </c>
      <c r="I99" s="51"/>
      <c r="J99" s="52">
        <f>SUM(J77:J98)</f>
        <v>0</v>
      </c>
      <c r="K99" s="51"/>
      <c r="L99" s="52">
        <f>SUM(L77:L98)</f>
        <v>0</v>
      </c>
      <c r="M99" s="51"/>
      <c r="N99" s="48" t="s">
        <v>113</v>
      </c>
    </row>
    <row r="100" spans="1:48" ht="30" customHeight="1">
      <c r="A100" s="50" t="s">
        <v>230</v>
      </c>
      <c r="B100" s="51"/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4"/>
      <c r="O100" s="54"/>
      <c r="P100" s="54"/>
      <c r="Q100" s="53" t="s">
        <v>231</v>
      </c>
      <c r="R100" s="54"/>
      <c r="S100" s="54"/>
      <c r="T100" s="54"/>
      <c r="U100" s="54"/>
      <c r="V100" s="54"/>
      <c r="W100" s="54"/>
      <c r="X100" s="54"/>
      <c r="Y100" s="54"/>
      <c r="Z100" s="54"/>
      <c r="AA100" s="54"/>
      <c r="AB100" s="54"/>
      <c r="AC100" s="54"/>
      <c r="AD100" s="54"/>
      <c r="AE100" s="54"/>
      <c r="AF100" s="54"/>
      <c r="AG100" s="54"/>
      <c r="AH100" s="54"/>
      <c r="AI100" s="54"/>
      <c r="AJ100" s="54"/>
      <c r="AK100" s="54"/>
      <c r="AL100" s="54"/>
      <c r="AM100" s="54"/>
      <c r="AN100" s="54"/>
      <c r="AO100" s="54"/>
      <c r="AP100" s="54"/>
      <c r="AQ100" s="54"/>
      <c r="AR100" s="54"/>
      <c r="AS100" s="54"/>
      <c r="AT100" s="54"/>
      <c r="AU100" s="54"/>
      <c r="AV100" s="54"/>
    </row>
    <row r="101" spans="1:48" ht="30" customHeight="1">
      <c r="A101" s="50" t="s">
        <v>232</v>
      </c>
      <c r="B101" s="50" t="s">
        <v>233</v>
      </c>
      <c r="C101" s="50" t="s">
        <v>234</v>
      </c>
      <c r="D101" s="51">
        <v>12</v>
      </c>
      <c r="E101" s="52">
        <v>0</v>
      </c>
      <c r="F101" s="52">
        <f t="shared" ref="F101:F118" si="15">TRUNC(E101*D101, 0)</f>
        <v>0</v>
      </c>
      <c r="G101" s="52">
        <v>0</v>
      </c>
      <c r="H101" s="52">
        <f t="shared" ref="H101:H118" si="16">TRUNC(G101*D101, 0)</f>
        <v>0</v>
      </c>
      <c r="I101" s="52">
        <v>0</v>
      </c>
      <c r="J101" s="52">
        <f t="shared" ref="J101:J118" si="17">TRUNC(I101*D101, 0)</f>
        <v>0</v>
      </c>
      <c r="K101" s="52">
        <f t="shared" ref="K101:K118" si="18">TRUNC(E101+G101+I101, 0)</f>
        <v>0</v>
      </c>
      <c r="L101" s="52">
        <f t="shared" ref="L101:L118" si="19">TRUNC(F101+H101+J101, 0)</f>
        <v>0</v>
      </c>
      <c r="M101" s="50" t="s">
        <v>235</v>
      </c>
      <c r="N101" s="53" t="s">
        <v>236</v>
      </c>
      <c r="O101" s="53" t="s">
        <v>52</v>
      </c>
      <c r="P101" s="53" t="s">
        <v>52</v>
      </c>
      <c r="Q101" s="53" t="s">
        <v>231</v>
      </c>
      <c r="R101" s="53" t="s">
        <v>63</v>
      </c>
      <c r="S101" s="53" t="s">
        <v>64</v>
      </c>
      <c r="T101" s="53" t="s">
        <v>64</v>
      </c>
      <c r="U101" s="54"/>
      <c r="V101" s="54"/>
      <c r="W101" s="54"/>
      <c r="X101" s="54"/>
      <c r="Y101" s="54"/>
      <c r="Z101" s="54"/>
      <c r="AA101" s="54"/>
      <c r="AB101" s="54"/>
      <c r="AC101" s="54"/>
      <c r="AD101" s="54"/>
      <c r="AE101" s="54"/>
      <c r="AF101" s="54"/>
      <c r="AG101" s="54"/>
      <c r="AH101" s="54"/>
      <c r="AI101" s="54"/>
      <c r="AJ101" s="54"/>
      <c r="AK101" s="54"/>
      <c r="AL101" s="54"/>
      <c r="AM101" s="54"/>
      <c r="AN101" s="54"/>
      <c r="AO101" s="54"/>
      <c r="AP101" s="54"/>
      <c r="AQ101" s="54"/>
      <c r="AR101" s="53" t="s">
        <v>52</v>
      </c>
      <c r="AS101" s="53" t="s">
        <v>52</v>
      </c>
      <c r="AT101" s="54"/>
      <c r="AU101" s="53" t="s">
        <v>237</v>
      </c>
      <c r="AV101" s="54">
        <v>191</v>
      </c>
    </row>
    <row r="102" spans="1:48" ht="30" customHeight="1">
      <c r="A102" s="50" t="s">
        <v>238</v>
      </c>
      <c r="B102" s="50" t="s">
        <v>239</v>
      </c>
      <c r="C102" s="50" t="s">
        <v>221</v>
      </c>
      <c r="D102" s="51">
        <v>5.5</v>
      </c>
      <c r="E102" s="52">
        <v>0</v>
      </c>
      <c r="F102" s="52">
        <f t="shared" si="15"/>
        <v>0</v>
      </c>
      <c r="G102" s="52">
        <v>0</v>
      </c>
      <c r="H102" s="52">
        <f t="shared" si="16"/>
        <v>0</v>
      </c>
      <c r="I102" s="52">
        <v>0</v>
      </c>
      <c r="J102" s="52">
        <f t="shared" si="17"/>
        <v>0</v>
      </c>
      <c r="K102" s="52">
        <f t="shared" si="18"/>
        <v>0</v>
      </c>
      <c r="L102" s="52">
        <f t="shared" si="19"/>
        <v>0</v>
      </c>
      <c r="M102" s="50" t="s">
        <v>240</v>
      </c>
      <c r="N102" s="53" t="s">
        <v>241</v>
      </c>
      <c r="O102" s="53" t="s">
        <v>52</v>
      </c>
      <c r="P102" s="53" t="s">
        <v>52</v>
      </c>
      <c r="Q102" s="53" t="s">
        <v>231</v>
      </c>
      <c r="R102" s="53" t="s">
        <v>63</v>
      </c>
      <c r="S102" s="53" t="s">
        <v>64</v>
      </c>
      <c r="T102" s="53" t="s">
        <v>64</v>
      </c>
      <c r="U102" s="54"/>
      <c r="V102" s="54"/>
      <c r="W102" s="54"/>
      <c r="X102" s="54"/>
      <c r="Y102" s="54"/>
      <c r="Z102" s="54"/>
      <c r="AA102" s="54"/>
      <c r="AB102" s="54"/>
      <c r="AC102" s="54"/>
      <c r="AD102" s="54"/>
      <c r="AE102" s="54"/>
      <c r="AF102" s="54"/>
      <c r="AG102" s="54"/>
      <c r="AH102" s="54"/>
      <c r="AI102" s="54"/>
      <c r="AJ102" s="54"/>
      <c r="AK102" s="54"/>
      <c r="AL102" s="54"/>
      <c r="AM102" s="54"/>
      <c r="AN102" s="54"/>
      <c r="AO102" s="54"/>
      <c r="AP102" s="54"/>
      <c r="AQ102" s="54"/>
      <c r="AR102" s="53" t="s">
        <v>52</v>
      </c>
      <c r="AS102" s="53" t="s">
        <v>52</v>
      </c>
      <c r="AT102" s="54"/>
      <c r="AU102" s="53" t="s">
        <v>242</v>
      </c>
      <c r="AV102" s="54">
        <v>190</v>
      </c>
    </row>
    <row r="103" spans="1:48" ht="30" customHeight="1">
      <c r="A103" s="50" t="s">
        <v>243</v>
      </c>
      <c r="B103" s="50" t="s">
        <v>244</v>
      </c>
      <c r="C103" s="50" t="s">
        <v>60</v>
      </c>
      <c r="D103" s="51">
        <v>6</v>
      </c>
      <c r="E103" s="52">
        <v>0</v>
      </c>
      <c r="F103" s="52">
        <f t="shared" si="15"/>
        <v>0</v>
      </c>
      <c r="G103" s="52">
        <v>0</v>
      </c>
      <c r="H103" s="52">
        <f t="shared" si="16"/>
        <v>0</v>
      </c>
      <c r="I103" s="52">
        <v>0</v>
      </c>
      <c r="J103" s="52">
        <f t="shared" si="17"/>
        <v>0</v>
      </c>
      <c r="K103" s="52">
        <f t="shared" si="18"/>
        <v>0</v>
      </c>
      <c r="L103" s="52">
        <f t="shared" si="19"/>
        <v>0</v>
      </c>
      <c r="M103" s="50" t="s">
        <v>245</v>
      </c>
      <c r="N103" s="53" t="s">
        <v>246</v>
      </c>
      <c r="O103" s="53" t="s">
        <v>52</v>
      </c>
      <c r="P103" s="53" t="s">
        <v>52</v>
      </c>
      <c r="Q103" s="53" t="s">
        <v>231</v>
      </c>
      <c r="R103" s="53" t="s">
        <v>63</v>
      </c>
      <c r="S103" s="53" t="s">
        <v>64</v>
      </c>
      <c r="T103" s="53" t="s">
        <v>64</v>
      </c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4"/>
      <c r="AN103" s="54"/>
      <c r="AO103" s="54"/>
      <c r="AP103" s="54"/>
      <c r="AQ103" s="54"/>
      <c r="AR103" s="53" t="s">
        <v>52</v>
      </c>
      <c r="AS103" s="53" t="s">
        <v>52</v>
      </c>
      <c r="AT103" s="54"/>
      <c r="AU103" s="53" t="s">
        <v>247</v>
      </c>
      <c r="AV103" s="54">
        <v>192</v>
      </c>
    </row>
    <row r="104" spans="1:48" ht="30" customHeight="1">
      <c r="A104" s="50" t="s">
        <v>248</v>
      </c>
      <c r="B104" s="50" t="s">
        <v>249</v>
      </c>
      <c r="C104" s="50" t="s">
        <v>60</v>
      </c>
      <c r="D104" s="51">
        <v>1</v>
      </c>
      <c r="E104" s="52">
        <v>0</v>
      </c>
      <c r="F104" s="52">
        <f t="shared" si="15"/>
        <v>0</v>
      </c>
      <c r="G104" s="52">
        <v>0</v>
      </c>
      <c r="H104" s="52">
        <f t="shared" si="16"/>
        <v>0</v>
      </c>
      <c r="I104" s="52">
        <v>0</v>
      </c>
      <c r="J104" s="52">
        <f t="shared" si="17"/>
        <v>0</v>
      </c>
      <c r="K104" s="52">
        <f t="shared" si="18"/>
        <v>0</v>
      </c>
      <c r="L104" s="52">
        <f t="shared" si="19"/>
        <v>0</v>
      </c>
      <c r="M104" s="50" t="s">
        <v>250</v>
      </c>
      <c r="N104" s="53" t="s">
        <v>251</v>
      </c>
      <c r="O104" s="53" t="s">
        <v>52</v>
      </c>
      <c r="P104" s="53" t="s">
        <v>52</v>
      </c>
      <c r="Q104" s="53" t="s">
        <v>231</v>
      </c>
      <c r="R104" s="53" t="s">
        <v>63</v>
      </c>
      <c r="S104" s="53" t="s">
        <v>64</v>
      </c>
      <c r="T104" s="53" t="s">
        <v>64</v>
      </c>
      <c r="U104" s="54"/>
      <c r="V104" s="54"/>
      <c r="W104" s="54"/>
      <c r="X104" s="54"/>
      <c r="Y104" s="54"/>
      <c r="Z104" s="54"/>
      <c r="AA104" s="54"/>
      <c r="AB104" s="54"/>
      <c r="AC104" s="54"/>
      <c r="AD104" s="54"/>
      <c r="AE104" s="54"/>
      <c r="AF104" s="54"/>
      <c r="AG104" s="54"/>
      <c r="AH104" s="54"/>
      <c r="AI104" s="54"/>
      <c r="AJ104" s="54"/>
      <c r="AK104" s="54"/>
      <c r="AL104" s="54"/>
      <c r="AM104" s="54"/>
      <c r="AN104" s="54"/>
      <c r="AO104" s="54"/>
      <c r="AP104" s="54"/>
      <c r="AQ104" s="54"/>
      <c r="AR104" s="53" t="s">
        <v>52</v>
      </c>
      <c r="AS104" s="53" t="s">
        <v>52</v>
      </c>
      <c r="AT104" s="54"/>
      <c r="AU104" s="53" t="s">
        <v>252</v>
      </c>
      <c r="AV104" s="54">
        <v>185</v>
      </c>
    </row>
    <row r="105" spans="1:48" ht="30" customHeight="1">
      <c r="A105" s="50" t="s">
        <v>248</v>
      </c>
      <c r="B105" s="50" t="s">
        <v>253</v>
      </c>
      <c r="C105" s="50" t="s">
        <v>60</v>
      </c>
      <c r="D105" s="51">
        <v>1</v>
      </c>
      <c r="E105" s="52">
        <v>0</v>
      </c>
      <c r="F105" s="52">
        <f t="shared" si="15"/>
        <v>0</v>
      </c>
      <c r="G105" s="52">
        <v>0</v>
      </c>
      <c r="H105" s="52">
        <f t="shared" si="16"/>
        <v>0</v>
      </c>
      <c r="I105" s="52">
        <v>0</v>
      </c>
      <c r="J105" s="52">
        <f t="shared" si="17"/>
        <v>0</v>
      </c>
      <c r="K105" s="52">
        <f t="shared" si="18"/>
        <v>0</v>
      </c>
      <c r="L105" s="52">
        <f t="shared" si="19"/>
        <v>0</v>
      </c>
      <c r="M105" s="50" t="s">
        <v>254</v>
      </c>
      <c r="N105" s="53" t="s">
        <v>255</v>
      </c>
      <c r="O105" s="53" t="s">
        <v>52</v>
      </c>
      <c r="P105" s="53" t="s">
        <v>52</v>
      </c>
      <c r="Q105" s="53" t="s">
        <v>231</v>
      </c>
      <c r="R105" s="53" t="s">
        <v>63</v>
      </c>
      <c r="S105" s="53" t="s">
        <v>64</v>
      </c>
      <c r="T105" s="53" t="s">
        <v>64</v>
      </c>
      <c r="U105" s="54"/>
      <c r="V105" s="54"/>
      <c r="W105" s="54"/>
      <c r="X105" s="54"/>
      <c r="Y105" s="54"/>
      <c r="Z105" s="54"/>
      <c r="AA105" s="54"/>
      <c r="AB105" s="54"/>
      <c r="AC105" s="54"/>
      <c r="AD105" s="54"/>
      <c r="AE105" s="54"/>
      <c r="AF105" s="54"/>
      <c r="AG105" s="54"/>
      <c r="AH105" s="54"/>
      <c r="AI105" s="54"/>
      <c r="AJ105" s="54"/>
      <c r="AK105" s="54"/>
      <c r="AL105" s="54"/>
      <c r="AM105" s="54"/>
      <c r="AN105" s="54"/>
      <c r="AO105" s="54"/>
      <c r="AP105" s="54"/>
      <c r="AQ105" s="54"/>
      <c r="AR105" s="53" t="s">
        <v>52</v>
      </c>
      <c r="AS105" s="53" t="s">
        <v>52</v>
      </c>
      <c r="AT105" s="54"/>
      <c r="AU105" s="53" t="s">
        <v>256</v>
      </c>
      <c r="AV105" s="54">
        <v>187</v>
      </c>
    </row>
    <row r="106" spans="1:48" ht="30" customHeight="1">
      <c r="A106" s="50" t="s">
        <v>257</v>
      </c>
      <c r="B106" s="50" t="s">
        <v>258</v>
      </c>
      <c r="C106" s="50" t="s">
        <v>60</v>
      </c>
      <c r="D106" s="51">
        <v>13</v>
      </c>
      <c r="E106" s="52">
        <v>0</v>
      </c>
      <c r="F106" s="52">
        <f t="shared" si="15"/>
        <v>0</v>
      </c>
      <c r="G106" s="52">
        <v>0</v>
      </c>
      <c r="H106" s="52">
        <f t="shared" si="16"/>
        <v>0</v>
      </c>
      <c r="I106" s="52">
        <v>0</v>
      </c>
      <c r="J106" s="52">
        <f t="shared" si="17"/>
        <v>0</v>
      </c>
      <c r="K106" s="52">
        <f t="shared" si="18"/>
        <v>0</v>
      </c>
      <c r="L106" s="52">
        <f t="shared" si="19"/>
        <v>0</v>
      </c>
      <c r="M106" s="50" t="s">
        <v>259</v>
      </c>
      <c r="N106" s="53" t="s">
        <v>260</v>
      </c>
      <c r="O106" s="53" t="s">
        <v>52</v>
      </c>
      <c r="P106" s="53" t="s">
        <v>52</v>
      </c>
      <c r="Q106" s="53" t="s">
        <v>231</v>
      </c>
      <c r="R106" s="53" t="s">
        <v>63</v>
      </c>
      <c r="S106" s="53" t="s">
        <v>64</v>
      </c>
      <c r="T106" s="53" t="s">
        <v>64</v>
      </c>
      <c r="U106" s="54"/>
      <c r="V106" s="54"/>
      <c r="W106" s="54"/>
      <c r="X106" s="54"/>
      <c r="Y106" s="54"/>
      <c r="Z106" s="54"/>
      <c r="AA106" s="54"/>
      <c r="AB106" s="54"/>
      <c r="AC106" s="54"/>
      <c r="AD106" s="54"/>
      <c r="AE106" s="54"/>
      <c r="AF106" s="54"/>
      <c r="AG106" s="54"/>
      <c r="AH106" s="54"/>
      <c r="AI106" s="54"/>
      <c r="AJ106" s="54"/>
      <c r="AK106" s="54"/>
      <c r="AL106" s="54"/>
      <c r="AM106" s="54"/>
      <c r="AN106" s="54"/>
      <c r="AO106" s="54"/>
      <c r="AP106" s="54"/>
      <c r="AQ106" s="54"/>
      <c r="AR106" s="53" t="s">
        <v>52</v>
      </c>
      <c r="AS106" s="53" t="s">
        <v>52</v>
      </c>
      <c r="AT106" s="54"/>
      <c r="AU106" s="53" t="s">
        <v>261</v>
      </c>
      <c r="AV106" s="54">
        <v>188</v>
      </c>
    </row>
    <row r="107" spans="1:48" ht="30" customHeight="1">
      <c r="A107" s="50" t="s">
        <v>257</v>
      </c>
      <c r="B107" s="50" t="s">
        <v>262</v>
      </c>
      <c r="C107" s="50" t="s">
        <v>60</v>
      </c>
      <c r="D107" s="51">
        <v>12</v>
      </c>
      <c r="E107" s="52">
        <v>0</v>
      </c>
      <c r="F107" s="52">
        <f t="shared" si="15"/>
        <v>0</v>
      </c>
      <c r="G107" s="52">
        <v>0</v>
      </c>
      <c r="H107" s="52">
        <f t="shared" si="16"/>
        <v>0</v>
      </c>
      <c r="I107" s="52">
        <v>0</v>
      </c>
      <c r="J107" s="52">
        <f t="shared" si="17"/>
        <v>0</v>
      </c>
      <c r="K107" s="52">
        <f t="shared" si="18"/>
        <v>0</v>
      </c>
      <c r="L107" s="52">
        <f t="shared" si="19"/>
        <v>0</v>
      </c>
      <c r="M107" s="50" t="s">
        <v>263</v>
      </c>
      <c r="N107" s="53" t="s">
        <v>264</v>
      </c>
      <c r="O107" s="53" t="s">
        <v>52</v>
      </c>
      <c r="P107" s="53" t="s">
        <v>52</v>
      </c>
      <c r="Q107" s="53" t="s">
        <v>231</v>
      </c>
      <c r="R107" s="53" t="s">
        <v>63</v>
      </c>
      <c r="S107" s="53" t="s">
        <v>64</v>
      </c>
      <c r="T107" s="53" t="s">
        <v>64</v>
      </c>
      <c r="U107" s="54"/>
      <c r="V107" s="54"/>
      <c r="W107" s="54"/>
      <c r="X107" s="54"/>
      <c r="Y107" s="54"/>
      <c r="Z107" s="54"/>
      <c r="AA107" s="54"/>
      <c r="AB107" s="54"/>
      <c r="AC107" s="54"/>
      <c r="AD107" s="54"/>
      <c r="AE107" s="54"/>
      <c r="AF107" s="54"/>
      <c r="AG107" s="54"/>
      <c r="AH107" s="54"/>
      <c r="AI107" s="54"/>
      <c r="AJ107" s="54"/>
      <c r="AK107" s="54"/>
      <c r="AL107" s="54"/>
      <c r="AM107" s="54"/>
      <c r="AN107" s="54"/>
      <c r="AO107" s="54"/>
      <c r="AP107" s="54"/>
      <c r="AQ107" s="54"/>
      <c r="AR107" s="53" t="s">
        <v>52</v>
      </c>
      <c r="AS107" s="53" t="s">
        <v>52</v>
      </c>
      <c r="AT107" s="54"/>
      <c r="AU107" s="53" t="s">
        <v>265</v>
      </c>
      <c r="AV107" s="54">
        <v>189</v>
      </c>
    </row>
    <row r="108" spans="1:48" ht="30" customHeight="1">
      <c r="A108" s="50" t="s">
        <v>266</v>
      </c>
      <c r="B108" s="50" t="s">
        <v>267</v>
      </c>
      <c r="C108" s="50" t="s">
        <v>77</v>
      </c>
      <c r="D108" s="51">
        <v>565.82000000000005</v>
      </c>
      <c r="E108" s="52">
        <v>0</v>
      </c>
      <c r="F108" s="52">
        <f t="shared" si="15"/>
        <v>0</v>
      </c>
      <c r="G108" s="52">
        <v>0</v>
      </c>
      <c r="H108" s="52">
        <f t="shared" si="16"/>
        <v>0</v>
      </c>
      <c r="I108" s="52">
        <v>0</v>
      </c>
      <c r="J108" s="52">
        <f t="shared" si="17"/>
        <v>0</v>
      </c>
      <c r="K108" s="52">
        <f t="shared" si="18"/>
        <v>0</v>
      </c>
      <c r="L108" s="52">
        <f t="shared" si="19"/>
        <v>0</v>
      </c>
      <c r="M108" s="50" t="s">
        <v>268</v>
      </c>
      <c r="N108" s="53" t="s">
        <v>269</v>
      </c>
      <c r="O108" s="53" t="s">
        <v>52</v>
      </c>
      <c r="P108" s="53" t="s">
        <v>52</v>
      </c>
      <c r="Q108" s="53" t="s">
        <v>231</v>
      </c>
      <c r="R108" s="53" t="s">
        <v>63</v>
      </c>
      <c r="S108" s="53" t="s">
        <v>64</v>
      </c>
      <c r="T108" s="53" t="s">
        <v>64</v>
      </c>
      <c r="U108" s="54"/>
      <c r="V108" s="54"/>
      <c r="W108" s="54"/>
      <c r="X108" s="54"/>
      <c r="Y108" s="54"/>
      <c r="Z108" s="54"/>
      <c r="AA108" s="54"/>
      <c r="AB108" s="54"/>
      <c r="AC108" s="54"/>
      <c r="AD108" s="54"/>
      <c r="AE108" s="54"/>
      <c r="AF108" s="54"/>
      <c r="AG108" s="54"/>
      <c r="AH108" s="54"/>
      <c r="AI108" s="54"/>
      <c r="AJ108" s="54"/>
      <c r="AK108" s="54"/>
      <c r="AL108" s="54"/>
      <c r="AM108" s="54"/>
      <c r="AN108" s="54"/>
      <c r="AO108" s="54"/>
      <c r="AP108" s="54"/>
      <c r="AQ108" s="54"/>
      <c r="AR108" s="53" t="s">
        <v>52</v>
      </c>
      <c r="AS108" s="53" t="s">
        <v>52</v>
      </c>
      <c r="AT108" s="54"/>
      <c r="AU108" s="53" t="s">
        <v>270</v>
      </c>
      <c r="AV108" s="54">
        <v>149</v>
      </c>
    </row>
    <row r="109" spans="1:48" ht="30" customHeight="1">
      <c r="A109" s="50" t="s">
        <v>271</v>
      </c>
      <c r="B109" s="50" t="s">
        <v>272</v>
      </c>
      <c r="C109" s="50" t="s">
        <v>221</v>
      </c>
      <c r="D109" s="51">
        <v>439.12</v>
      </c>
      <c r="E109" s="52">
        <v>0</v>
      </c>
      <c r="F109" s="52">
        <f t="shared" si="15"/>
        <v>0</v>
      </c>
      <c r="G109" s="52">
        <v>0</v>
      </c>
      <c r="H109" s="52">
        <f t="shared" si="16"/>
        <v>0</v>
      </c>
      <c r="I109" s="52">
        <v>0</v>
      </c>
      <c r="J109" s="52">
        <f t="shared" si="17"/>
        <v>0</v>
      </c>
      <c r="K109" s="52">
        <f t="shared" si="18"/>
        <v>0</v>
      </c>
      <c r="L109" s="52">
        <f t="shared" si="19"/>
        <v>0</v>
      </c>
      <c r="M109" s="50" t="s">
        <v>273</v>
      </c>
      <c r="N109" s="53" t="s">
        <v>274</v>
      </c>
      <c r="O109" s="53" t="s">
        <v>52</v>
      </c>
      <c r="P109" s="53" t="s">
        <v>52</v>
      </c>
      <c r="Q109" s="53" t="s">
        <v>231</v>
      </c>
      <c r="R109" s="53" t="s">
        <v>63</v>
      </c>
      <c r="S109" s="53" t="s">
        <v>64</v>
      </c>
      <c r="T109" s="53" t="s">
        <v>64</v>
      </c>
      <c r="U109" s="54"/>
      <c r="V109" s="54"/>
      <c r="W109" s="54"/>
      <c r="X109" s="54"/>
      <c r="Y109" s="54"/>
      <c r="Z109" s="54"/>
      <c r="AA109" s="54"/>
      <c r="AB109" s="54"/>
      <c r="AC109" s="54"/>
      <c r="AD109" s="54"/>
      <c r="AE109" s="54"/>
      <c r="AF109" s="54"/>
      <c r="AG109" s="54"/>
      <c r="AH109" s="54"/>
      <c r="AI109" s="54"/>
      <c r="AJ109" s="54"/>
      <c r="AK109" s="54"/>
      <c r="AL109" s="54"/>
      <c r="AM109" s="54"/>
      <c r="AN109" s="54"/>
      <c r="AO109" s="54"/>
      <c r="AP109" s="54"/>
      <c r="AQ109" s="54"/>
      <c r="AR109" s="53" t="s">
        <v>52</v>
      </c>
      <c r="AS109" s="53" t="s">
        <v>52</v>
      </c>
      <c r="AT109" s="54"/>
      <c r="AU109" s="53" t="s">
        <v>275</v>
      </c>
      <c r="AV109" s="54">
        <v>48</v>
      </c>
    </row>
    <row r="110" spans="1:48" ht="30" customHeight="1">
      <c r="A110" s="50" t="s">
        <v>276</v>
      </c>
      <c r="B110" s="50" t="s">
        <v>277</v>
      </c>
      <c r="C110" s="50" t="s">
        <v>221</v>
      </c>
      <c r="D110" s="51">
        <v>94.75</v>
      </c>
      <c r="E110" s="52">
        <v>0</v>
      </c>
      <c r="F110" s="52">
        <f t="shared" si="15"/>
        <v>0</v>
      </c>
      <c r="G110" s="52">
        <v>0</v>
      </c>
      <c r="H110" s="52">
        <f t="shared" si="16"/>
        <v>0</v>
      </c>
      <c r="I110" s="52">
        <v>0</v>
      </c>
      <c r="J110" s="52">
        <f t="shared" si="17"/>
        <v>0</v>
      </c>
      <c r="K110" s="52">
        <f t="shared" si="18"/>
        <v>0</v>
      </c>
      <c r="L110" s="52">
        <f t="shared" si="19"/>
        <v>0</v>
      </c>
      <c r="M110" s="50" t="s">
        <v>278</v>
      </c>
      <c r="N110" s="53" t="s">
        <v>279</v>
      </c>
      <c r="O110" s="53" t="s">
        <v>52</v>
      </c>
      <c r="P110" s="53" t="s">
        <v>52</v>
      </c>
      <c r="Q110" s="53" t="s">
        <v>231</v>
      </c>
      <c r="R110" s="53" t="s">
        <v>63</v>
      </c>
      <c r="S110" s="53" t="s">
        <v>64</v>
      </c>
      <c r="T110" s="53" t="s">
        <v>64</v>
      </c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54"/>
      <c r="AF110" s="54"/>
      <c r="AG110" s="54"/>
      <c r="AH110" s="54"/>
      <c r="AI110" s="54"/>
      <c r="AJ110" s="54"/>
      <c r="AK110" s="54"/>
      <c r="AL110" s="54"/>
      <c r="AM110" s="54"/>
      <c r="AN110" s="54"/>
      <c r="AO110" s="54"/>
      <c r="AP110" s="54"/>
      <c r="AQ110" s="54"/>
      <c r="AR110" s="53" t="s">
        <v>52</v>
      </c>
      <c r="AS110" s="53" t="s">
        <v>52</v>
      </c>
      <c r="AT110" s="54"/>
      <c r="AU110" s="53" t="s">
        <v>280</v>
      </c>
      <c r="AV110" s="54">
        <v>49</v>
      </c>
    </row>
    <row r="111" spans="1:48" ht="30" customHeight="1">
      <c r="A111" s="50" t="s">
        <v>281</v>
      </c>
      <c r="B111" s="50" t="s">
        <v>282</v>
      </c>
      <c r="C111" s="50" t="s">
        <v>221</v>
      </c>
      <c r="D111" s="51">
        <v>23.05</v>
      </c>
      <c r="E111" s="52">
        <v>0</v>
      </c>
      <c r="F111" s="52">
        <f t="shared" si="15"/>
        <v>0</v>
      </c>
      <c r="G111" s="52">
        <v>0</v>
      </c>
      <c r="H111" s="52">
        <f t="shared" si="16"/>
        <v>0</v>
      </c>
      <c r="I111" s="52">
        <v>0</v>
      </c>
      <c r="J111" s="52">
        <f t="shared" si="17"/>
        <v>0</v>
      </c>
      <c r="K111" s="52">
        <f t="shared" si="18"/>
        <v>0</v>
      </c>
      <c r="L111" s="52">
        <f t="shared" si="19"/>
        <v>0</v>
      </c>
      <c r="M111" s="50" t="s">
        <v>283</v>
      </c>
      <c r="N111" s="53" t="s">
        <v>284</v>
      </c>
      <c r="O111" s="53" t="s">
        <v>52</v>
      </c>
      <c r="P111" s="53" t="s">
        <v>52</v>
      </c>
      <c r="Q111" s="53" t="s">
        <v>231</v>
      </c>
      <c r="R111" s="53" t="s">
        <v>63</v>
      </c>
      <c r="S111" s="53" t="s">
        <v>64</v>
      </c>
      <c r="T111" s="53" t="s">
        <v>64</v>
      </c>
      <c r="U111" s="54"/>
      <c r="V111" s="54"/>
      <c r="W111" s="54"/>
      <c r="X111" s="54"/>
      <c r="Y111" s="54"/>
      <c r="Z111" s="54"/>
      <c r="AA111" s="54"/>
      <c r="AB111" s="54"/>
      <c r="AC111" s="54"/>
      <c r="AD111" s="54"/>
      <c r="AE111" s="54"/>
      <c r="AF111" s="54"/>
      <c r="AG111" s="54"/>
      <c r="AH111" s="54"/>
      <c r="AI111" s="54"/>
      <c r="AJ111" s="54"/>
      <c r="AK111" s="54"/>
      <c r="AL111" s="54"/>
      <c r="AM111" s="54"/>
      <c r="AN111" s="54"/>
      <c r="AO111" s="54"/>
      <c r="AP111" s="54"/>
      <c r="AQ111" s="54"/>
      <c r="AR111" s="53" t="s">
        <v>52</v>
      </c>
      <c r="AS111" s="53" t="s">
        <v>52</v>
      </c>
      <c r="AT111" s="54"/>
      <c r="AU111" s="53" t="s">
        <v>285</v>
      </c>
      <c r="AV111" s="54">
        <v>50</v>
      </c>
    </row>
    <row r="112" spans="1:48" ht="30" customHeight="1">
      <c r="A112" s="50" t="s">
        <v>286</v>
      </c>
      <c r="B112" s="50" t="s">
        <v>287</v>
      </c>
      <c r="C112" s="50" t="s">
        <v>221</v>
      </c>
      <c r="D112" s="51">
        <v>14.35</v>
      </c>
      <c r="E112" s="52">
        <v>0</v>
      </c>
      <c r="F112" s="52">
        <f t="shared" si="15"/>
        <v>0</v>
      </c>
      <c r="G112" s="52">
        <v>0</v>
      </c>
      <c r="H112" s="52">
        <f t="shared" si="16"/>
        <v>0</v>
      </c>
      <c r="I112" s="52">
        <v>0</v>
      </c>
      <c r="J112" s="52">
        <f t="shared" si="17"/>
        <v>0</v>
      </c>
      <c r="K112" s="52">
        <f t="shared" si="18"/>
        <v>0</v>
      </c>
      <c r="L112" s="52">
        <f t="shared" si="19"/>
        <v>0</v>
      </c>
      <c r="M112" s="50" t="s">
        <v>288</v>
      </c>
      <c r="N112" s="53" t="s">
        <v>289</v>
      </c>
      <c r="O112" s="53" t="s">
        <v>52</v>
      </c>
      <c r="P112" s="53" t="s">
        <v>52</v>
      </c>
      <c r="Q112" s="53" t="s">
        <v>231</v>
      </c>
      <c r="R112" s="53" t="s">
        <v>63</v>
      </c>
      <c r="S112" s="53" t="s">
        <v>64</v>
      </c>
      <c r="T112" s="53" t="s">
        <v>64</v>
      </c>
      <c r="U112" s="54"/>
      <c r="V112" s="54"/>
      <c r="W112" s="54"/>
      <c r="X112" s="54"/>
      <c r="Y112" s="54"/>
      <c r="Z112" s="54"/>
      <c r="AA112" s="54"/>
      <c r="AB112" s="54"/>
      <c r="AC112" s="54"/>
      <c r="AD112" s="54"/>
      <c r="AE112" s="54"/>
      <c r="AF112" s="54"/>
      <c r="AG112" s="54"/>
      <c r="AH112" s="54"/>
      <c r="AI112" s="54"/>
      <c r="AJ112" s="54"/>
      <c r="AK112" s="54"/>
      <c r="AL112" s="54"/>
      <c r="AM112" s="54"/>
      <c r="AN112" s="54"/>
      <c r="AO112" s="54"/>
      <c r="AP112" s="54"/>
      <c r="AQ112" s="54"/>
      <c r="AR112" s="53" t="s">
        <v>52</v>
      </c>
      <c r="AS112" s="53" t="s">
        <v>52</v>
      </c>
      <c r="AT112" s="54"/>
      <c r="AU112" s="53" t="s">
        <v>290</v>
      </c>
      <c r="AV112" s="54">
        <v>51</v>
      </c>
    </row>
    <row r="113" spans="1:48" ht="30" customHeight="1">
      <c r="A113" s="50" t="s">
        <v>291</v>
      </c>
      <c r="B113" s="50" t="s">
        <v>292</v>
      </c>
      <c r="C113" s="50" t="s">
        <v>221</v>
      </c>
      <c r="D113" s="51">
        <v>23.2</v>
      </c>
      <c r="E113" s="52">
        <v>0</v>
      </c>
      <c r="F113" s="52">
        <f t="shared" si="15"/>
        <v>0</v>
      </c>
      <c r="G113" s="52">
        <v>0</v>
      </c>
      <c r="H113" s="52">
        <f t="shared" si="16"/>
        <v>0</v>
      </c>
      <c r="I113" s="52">
        <v>0</v>
      </c>
      <c r="J113" s="52">
        <f t="shared" si="17"/>
        <v>0</v>
      </c>
      <c r="K113" s="52">
        <f t="shared" si="18"/>
        <v>0</v>
      </c>
      <c r="L113" s="52">
        <f t="shared" si="19"/>
        <v>0</v>
      </c>
      <c r="M113" s="50" t="s">
        <v>293</v>
      </c>
      <c r="N113" s="53" t="s">
        <v>294</v>
      </c>
      <c r="O113" s="53" t="s">
        <v>52</v>
      </c>
      <c r="P113" s="53" t="s">
        <v>52</v>
      </c>
      <c r="Q113" s="53" t="s">
        <v>231</v>
      </c>
      <c r="R113" s="53" t="s">
        <v>63</v>
      </c>
      <c r="S113" s="53" t="s">
        <v>64</v>
      </c>
      <c r="T113" s="53" t="s">
        <v>64</v>
      </c>
      <c r="U113" s="54"/>
      <c r="V113" s="54"/>
      <c r="W113" s="54"/>
      <c r="X113" s="54"/>
      <c r="Y113" s="54"/>
      <c r="Z113" s="54"/>
      <c r="AA113" s="54"/>
      <c r="AB113" s="54"/>
      <c r="AC113" s="54"/>
      <c r="AD113" s="54"/>
      <c r="AE113" s="54"/>
      <c r="AF113" s="54"/>
      <c r="AG113" s="54"/>
      <c r="AH113" s="54"/>
      <c r="AI113" s="54"/>
      <c r="AJ113" s="54"/>
      <c r="AK113" s="54"/>
      <c r="AL113" s="54"/>
      <c r="AM113" s="54"/>
      <c r="AN113" s="54"/>
      <c r="AO113" s="54"/>
      <c r="AP113" s="54"/>
      <c r="AQ113" s="54"/>
      <c r="AR113" s="53" t="s">
        <v>52</v>
      </c>
      <c r="AS113" s="53" t="s">
        <v>52</v>
      </c>
      <c r="AT113" s="54"/>
      <c r="AU113" s="53" t="s">
        <v>295</v>
      </c>
      <c r="AV113" s="54">
        <v>52</v>
      </c>
    </row>
    <row r="114" spans="1:48" ht="30" customHeight="1">
      <c r="A114" s="50" t="s">
        <v>296</v>
      </c>
      <c r="B114" s="50" t="s">
        <v>297</v>
      </c>
      <c r="C114" s="50" t="s">
        <v>221</v>
      </c>
      <c r="D114" s="51">
        <v>2.5</v>
      </c>
      <c r="E114" s="52">
        <v>0</v>
      </c>
      <c r="F114" s="52">
        <f t="shared" si="15"/>
        <v>0</v>
      </c>
      <c r="G114" s="52">
        <v>0</v>
      </c>
      <c r="H114" s="52">
        <f t="shared" si="16"/>
        <v>0</v>
      </c>
      <c r="I114" s="52">
        <v>0</v>
      </c>
      <c r="J114" s="52">
        <f t="shared" si="17"/>
        <v>0</v>
      </c>
      <c r="K114" s="52">
        <f t="shared" si="18"/>
        <v>0</v>
      </c>
      <c r="L114" s="52">
        <f t="shared" si="19"/>
        <v>0</v>
      </c>
      <c r="M114" s="50" t="s">
        <v>298</v>
      </c>
      <c r="N114" s="53" t="s">
        <v>299</v>
      </c>
      <c r="O114" s="53" t="s">
        <v>52</v>
      </c>
      <c r="P114" s="53" t="s">
        <v>52</v>
      </c>
      <c r="Q114" s="53" t="s">
        <v>231</v>
      </c>
      <c r="R114" s="53" t="s">
        <v>63</v>
      </c>
      <c r="S114" s="53" t="s">
        <v>64</v>
      </c>
      <c r="T114" s="53" t="s">
        <v>64</v>
      </c>
      <c r="U114" s="54"/>
      <c r="V114" s="54"/>
      <c r="W114" s="54"/>
      <c r="X114" s="54"/>
      <c r="Y114" s="54"/>
      <c r="Z114" s="54"/>
      <c r="AA114" s="54"/>
      <c r="AB114" s="54"/>
      <c r="AC114" s="54"/>
      <c r="AD114" s="54"/>
      <c r="AE114" s="54"/>
      <c r="AF114" s="54"/>
      <c r="AG114" s="54"/>
      <c r="AH114" s="54"/>
      <c r="AI114" s="54"/>
      <c r="AJ114" s="54"/>
      <c r="AK114" s="54"/>
      <c r="AL114" s="54"/>
      <c r="AM114" s="54"/>
      <c r="AN114" s="54"/>
      <c r="AO114" s="54"/>
      <c r="AP114" s="54"/>
      <c r="AQ114" s="54"/>
      <c r="AR114" s="53" t="s">
        <v>52</v>
      </c>
      <c r="AS114" s="53" t="s">
        <v>52</v>
      </c>
      <c r="AT114" s="54"/>
      <c r="AU114" s="53" t="s">
        <v>300</v>
      </c>
      <c r="AV114" s="54">
        <v>53</v>
      </c>
    </row>
    <row r="115" spans="1:48" ht="30" customHeight="1">
      <c r="A115" s="50" t="s">
        <v>301</v>
      </c>
      <c r="B115" s="50" t="s">
        <v>302</v>
      </c>
      <c r="C115" s="50" t="s">
        <v>60</v>
      </c>
      <c r="D115" s="51">
        <v>6</v>
      </c>
      <c r="E115" s="52">
        <v>0</v>
      </c>
      <c r="F115" s="52">
        <f t="shared" si="15"/>
        <v>0</v>
      </c>
      <c r="G115" s="52">
        <v>0</v>
      </c>
      <c r="H115" s="52">
        <f t="shared" si="16"/>
        <v>0</v>
      </c>
      <c r="I115" s="52">
        <v>0</v>
      </c>
      <c r="J115" s="52">
        <f t="shared" si="17"/>
        <v>0</v>
      </c>
      <c r="K115" s="52">
        <f t="shared" si="18"/>
        <v>0</v>
      </c>
      <c r="L115" s="52">
        <f t="shared" si="19"/>
        <v>0</v>
      </c>
      <c r="M115" s="50" t="s">
        <v>303</v>
      </c>
      <c r="N115" s="53" t="s">
        <v>304</v>
      </c>
      <c r="O115" s="53" t="s">
        <v>52</v>
      </c>
      <c r="P115" s="53" t="s">
        <v>52</v>
      </c>
      <c r="Q115" s="53" t="s">
        <v>231</v>
      </c>
      <c r="R115" s="53" t="s">
        <v>63</v>
      </c>
      <c r="S115" s="53" t="s">
        <v>64</v>
      </c>
      <c r="T115" s="53" t="s">
        <v>64</v>
      </c>
      <c r="U115" s="54"/>
      <c r="V115" s="54"/>
      <c r="W115" s="54"/>
      <c r="X115" s="54"/>
      <c r="Y115" s="54"/>
      <c r="Z115" s="54"/>
      <c r="AA115" s="54"/>
      <c r="AB115" s="54"/>
      <c r="AC115" s="54"/>
      <c r="AD115" s="54"/>
      <c r="AE115" s="54"/>
      <c r="AF115" s="54"/>
      <c r="AG115" s="54"/>
      <c r="AH115" s="54"/>
      <c r="AI115" s="54"/>
      <c r="AJ115" s="54"/>
      <c r="AK115" s="54"/>
      <c r="AL115" s="54"/>
      <c r="AM115" s="54"/>
      <c r="AN115" s="54"/>
      <c r="AO115" s="54"/>
      <c r="AP115" s="54"/>
      <c r="AQ115" s="54"/>
      <c r="AR115" s="53" t="s">
        <v>52</v>
      </c>
      <c r="AS115" s="53" t="s">
        <v>52</v>
      </c>
      <c r="AT115" s="54"/>
      <c r="AU115" s="53" t="s">
        <v>305</v>
      </c>
      <c r="AV115" s="54">
        <v>54</v>
      </c>
    </row>
    <row r="116" spans="1:48" ht="30" customHeight="1">
      <c r="A116" s="50" t="s">
        <v>306</v>
      </c>
      <c r="B116" s="50" t="s">
        <v>307</v>
      </c>
      <c r="C116" s="50" t="s">
        <v>60</v>
      </c>
      <c r="D116" s="51">
        <v>1</v>
      </c>
      <c r="E116" s="52">
        <v>0</v>
      </c>
      <c r="F116" s="52">
        <f t="shared" si="15"/>
        <v>0</v>
      </c>
      <c r="G116" s="52">
        <v>0</v>
      </c>
      <c r="H116" s="52">
        <f t="shared" si="16"/>
        <v>0</v>
      </c>
      <c r="I116" s="52">
        <v>0</v>
      </c>
      <c r="J116" s="52">
        <f t="shared" si="17"/>
        <v>0</v>
      </c>
      <c r="K116" s="52">
        <f t="shared" si="18"/>
        <v>0</v>
      </c>
      <c r="L116" s="52">
        <f t="shared" si="19"/>
        <v>0</v>
      </c>
      <c r="M116" s="50" t="s">
        <v>308</v>
      </c>
      <c r="N116" s="53" t="s">
        <v>309</v>
      </c>
      <c r="O116" s="53" t="s">
        <v>52</v>
      </c>
      <c r="P116" s="53" t="s">
        <v>52</v>
      </c>
      <c r="Q116" s="53" t="s">
        <v>231</v>
      </c>
      <c r="R116" s="53" t="s">
        <v>63</v>
      </c>
      <c r="S116" s="53" t="s">
        <v>64</v>
      </c>
      <c r="T116" s="53" t="s">
        <v>64</v>
      </c>
      <c r="U116" s="54"/>
      <c r="V116" s="54"/>
      <c r="W116" s="54"/>
      <c r="X116" s="54"/>
      <c r="Y116" s="54"/>
      <c r="Z116" s="54"/>
      <c r="AA116" s="54"/>
      <c r="AB116" s="54"/>
      <c r="AC116" s="54"/>
      <c r="AD116" s="54"/>
      <c r="AE116" s="54"/>
      <c r="AF116" s="54"/>
      <c r="AG116" s="54"/>
      <c r="AH116" s="54"/>
      <c r="AI116" s="54"/>
      <c r="AJ116" s="54"/>
      <c r="AK116" s="54"/>
      <c r="AL116" s="54"/>
      <c r="AM116" s="54"/>
      <c r="AN116" s="54"/>
      <c r="AO116" s="54"/>
      <c r="AP116" s="54"/>
      <c r="AQ116" s="54"/>
      <c r="AR116" s="53" t="s">
        <v>52</v>
      </c>
      <c r="AS116" s="53" t="s">
        <v>52</v>
      </c>
      <c r="AT116" s="54"/>
      <c r="AU116" s="53" t="s">
        <v>310</v>
      </c>
      <c r="AV116" s="54">
        <v>55</v>
      </c>
    </row>
    <row r="117" spans="1:48" ht="30" customHeight="1">
      <c r="A117" s="50" t="s">
        <v>311</v>
      </c>
      <c r="B117" s="50" t="s">
        <v>312</v>
      </c>
      <c r="C117" s="50" t="s">
        <v>234</v>
      </c>
      <c r="D117" s="51">
        <v>3</v>
      </c>
      <c r="E117" s="52">
        <v>0</v>
      </c>
      <c r="F117" s="52">
        <f t="shared" si="15"/>
        <v>0</v>
      </c>
      <c r="G117" s="52">
        <v>0</v>
      </c>
      <c r="H117" s="52">
        <f t="shared" si="16"/>
        <v>0</v>
      </c>
      <c r="I117" s="52">
        <v>0</v>
      </c>
      <c r="J117" s="52">
        <f t="shared" si="17"/>
        <v>0</v>
      </c>
      <c r="K117" s="52">
        <f t="shared" si="18"/>
        <v>0</v>
      </c>
      <c r="L117" s="52">
        <f t="shared" si="19"/>
        <v>0</v>
      </c>
      <c r="M117" s="50" t="s">
        <v>313</v>
      </c>
      <c r="N117" s="53" t="s">
        <v>314</v>
      </c>
      <c r="O117" s="53" t="s">
        <v>52</v>
      </c>
      <c r="P117" s="53" t="s">
        <v>52</v>
      </c>
      <c r="Q117" s="53" t="s">
        <v>231</v>
      </c>
      <c r="R117" s="53" t="s">
        <v>63</v>
      </c>
      <c r="S117" s="53" t="s">
        <v>64</v>
      </c>
      <c r="T117" s="53" t="s">
        <v>64</v>
      </c>
      <c r="U117" s="54"/>
      <c r="V117" s="54"/>
      <c r="W117" s="54"/>
      <c r="X117" s="54"/>
      <c r="Y117" s="54"/>
      <c r="Z117" s="54"/>
      <c r="AA117" s="54"/>
      <c r="AB117" s="54"/>
      <c r="AC117" s="54"/>
      <c r="AD117" s="54"/>
      <c r="AE117" s="54"/>
      <c r="AF117" s="54"/>
      <c r="AG117" s="54"/>
      <c r="AH117" s="54"/>
      <c r="AI117" s="54"/>
      <c r="AJ117" s="54"/>
      <c r="AK117" s="54"/>
      <c r="AL117" s="54"/>
      <c r="AM117" s="54"/>
      <c r="AN117" s="54"/>
      <c r="AO117" s="54"/>
      <c r="AP117" s="54"/>
      <c r="AQ117" s="54"/>
      <c r="AR117" s="53" t="s">
        <v>52</v>
      </c>
      <c r="AS117" s="53" t="s">
        <v>52</v>
      </c>
      <c r="AT117" s="54"/>
      <c r="AU117" s="53" t="s">
        <v>315</v>
      </c>
      <c r="AV117" s="54">
        <v>56</v>
      </c>
    </row>
    <row r="118" spans="1:48" ht="30" customHeight="1">
      <c r="A118" s="50" t="s">
        <v>316</v>
      </c>
      <c r="B118" s="50" t="s">
        <v>317</v>
      </c>
      <c r="C118" s="50" t="s">
        <v>221</v>
      </c>
      <c r="D118" s="51">
        <v>8.9</v>
      </c>
      <c r="E118" s="52">
        <v>0</v>
      </c>
      <c r="F118" s="52">
        <f t="shared" si="15"/>
        <v>0</v>
      </c>
      <c r="G118" s="52">
        <v>0</v>
      </c>
      <c r="H118" s="52">
        <f t="shared" si="16"/>
        <v>0</v>
      </c>
      <c r="I118" s="52">
        <v>0</v>
      </c>
      <c r="J118" s="52">
        <f t="shared" si="17"/>
        <v>0</v>
      </c>
      <c r="K118" s="52">
        <f t="shared" si="18"/>
        <v>0</v>
      </c>
      <c r="L118" s="52">
        <f t="shared" si="19"/>
        <v>0</v>
      </c>
      <c r="M118" s="50" t="s">
        <v>318</v>
      </c>
      <c r="N118" s="53" t="s">
        <v>319</v>
      </c>
      <c r="O118" s="53" t="s">
        <v>52</v>
      </c>
      <c r="P118" s="53" t="s">
        <v>52</v>
      </c>
      <c r="Q118" s="53" t="s">
        <v>231</v>
      </c>
      <c r="R118" s="53" t="s">
        <v>63</v>
      </c>
      <c r="S118" s="53" t="s">
        <v>64</v>
      </c>
      <c r="T118" s="53" t="s">
        <v>64</v>
      </c>
      <c r="U118" s="54"/>
      <c r="V118" s="54"/>
      <c r="W118" s="54"/>
      <c r="X118" s="54"/>
      <c r="Y118" s="54"/>
      <c r="Z118" s="54"/>
      <c r="AA118" s="54"/>
      <c r="AB118" s="54"/>
      <c r="AC118" s="54"/>
      <c r="AD118" s="54"/>
      <c r="AE118" s="54"/>
      <c r="AF118" s="54"/>
      <c r="AG118" s="54"/>
      <c r="AH118" s="54"/>
      <c r="AI118" s="54"/>
      <c r="AJ118" s="54"/>
      <c r="AK118" s="54"/>
      <c r="AL118" s="54"/>
      <c r="AM118" s="54"/>
      <c r="AN118" s="54"/>
      <c r="AO118" s="54"/>
      <c r="AP118" s="54"/>
      <c r="AQ118" s="54"/>
      <c r="AR118" s="53" t="s">
        <v>52</v>
      </c>
      <c r="AS118" s="53" t="s">
        <v>52</v>
      </c>
      <c r="AT118" s="54"/>
      <c r="AU118" s="53" t="s">
        <v>320</v>
      </c>
      <c r="AV118" s="54">
        <v>57</v>
      </c>
    </row>
    <row r="119" spans="1:48" ht="30" customHeight="1">
      <c r="A119" s="51"/>
      <c r="B119" s="51"/>
      <c r="C119" s="51"/>
      <c r="D119" s="51"/>
      <c r="E119" s="51"/>
      <c r="F119" s="51"/>
      <c r="G119" s="51"/>
      <c r="H119" s="51"/>
      <c r="I119" s="51"/>
      <c r="J119" s="51"/>
      <c r="K119" s="51"/>
      <c r="L119" s="51"/>
      <c r="M119" s="51"/>
    </row>
    <row r="120" spans="1:48" ht="30" customHeight="1">
      <c r="A120" s="51"/>
      <c r="B120" s="51"/>
      <c r="C120" s="51"/>
      <c r="D120" s="51"/>
      <c r="E120" s="51"/>
      <c r="F120" s="51"/>
      <c r="G120" s="51"/>
      <c r="H120" s="51"/>
      <c r="I120" s="51"/>
      <c r="J120" s="51"/>
      <c r="K120" s="51"/>
      <c r="L120" s="51"/>
      <c r="M120" s="51"/>
    </row>
    <row r="121" spans="1:48" ht="30" customHeight="1">
      <c r="A121" s="51"/>
      <c r="B121" s="51"/>
      <c r="C121" s="51"/>
      <c r="D121" s="51"/>
      <c r="E121" s="51"/>
      <c r="F121" s="51"/>
      <c r="G121" s="51"/>
      <c r="H121" s="51"/>
      <c r="I121" s="51"/>
      <c r="J121" s="51"/>
      <c r="K121" s="51"/>
      <c r="L121" s="51"/>
      <c r="M121" s="51"/>
    </row>
    <row r="122" spans="1:48" ht="30" customHeight="1">
      <c r="A122" s="51"/>
      <c r="B122" s="51"/>
      <c r="C122" s="51"/>
      <c r="D122" s="51"/>
      <c r="E122" s="51"/>
      <c r="F122" s="51"/>
      <c r="G122" s="51"/>
      <c r="H122" s="51"/>
      <c r="I122" s="51"/>
      <c r="J122" s="51"/>
      <c r="K122" s="51"/>
      <c r="L122" s="51"/>
      <c r="M122" s="51"/>
    </row>
    <row r="123" spans="1:48" ht="30" customHeight="1">
      <c r="A123" s="51" t="s">
        <v>112</v>
      </c>
      <c r="B123" s="51"/>
      <c r="C123" s="51"/>
      <c r="D123" s="51"/>
      <c r="E123" s="51"/>
      <c r="F123" s="52">
        <f>SUM(F101:F122)</f>
        <v>0</v>
      </c>
      <c r="G123" s="51"/>
      <c r="H123" s="52">
        <f>SUM(H101:H122)</f>
        <v>0</v>
      </c>
      <c r="I123" s="51"/>
      <c r="J123" s="52">
        <f>SUM(J101:J122)</f>
        <v>0</v>
      </c>
      <c r="K123" s="51"/>
      <c r="L123" s="52">
        <f>SUM(L101:L122)</f>
        <v>0</v>
      </c>
      <c r="M123" s="51"/>
      <c r="N123" s="48" t="s">
        <v>113</v>
      </c>
    </row>
    <row r="124" spans="1:48" ht="30" customHeight="1">
      <c r="A124" s="50" t="s">
        <v>321</v>
      </c>
      <c r="B124" s="51"/>
      <c r="C124" s="51"/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4"/>
      <c r="O124" s="54"/>
      <c r="P124" s="54"/>
      <c r="Q124" s="53" t="s">
        <v>322</v>
      </c>
      <c r="R124" s="54"/>
      <c r="S124" s="54"/>
      <c r="T124" s="54"/>
      <c r="U124" s="54"/>
      <c r="V124" s="54"/>
      <c r="W124" s="54"/>
      <c r="X124" s="54"/>
      <c r="Y124" s="54"/>
      <c r="Z124" s="54"/>
      <c r="AA124" s="54"/>
      <c r="AB124" s="54"/>
      <c r="AC124" s="54"/>
      <c r="AD124" s="54"/>
      <c r="AE124" s="54"/>
      <c r="AF124" s="54"/>
      <c r="AG124" s="54"/>
      <c r="AH124" s="54"/>
      <c r="AI124" s="54"/>
      <c r="AJ124" s="54"/>
      <c r="AK124" s="54"/>
      <c r="AL124" s="54"/>
      <c r="AM124" s="54"/>
      <c r="AN124" s="54"/>
      <c r="AO124" s="54"/>
      <c r="AP124" s="54"/>
      <c r="AQ124" s="54"/>
      <c r="AR124" s="54"/>
      <c r="AS124" s="54"/>
      <c r="AT124" s="54"/>
      <c r="AU124" s="54"/>
      <c r="AV124" s="54"/>
    </row>
    <row r="125" spans="1:48" ht="30" customHeight="1">
      <c r="A125" s="50" t="s">
        <v>323</v>
      </c>
      <c r="B125" s="50" t="s">
        <v>324</v>
      </c>
      <c r="C125" s="50" t="s">
        <v>77</v>
      </c>
      <c r="D125" s="51">
        <v>197.46</v>
      </c>
      <c r="E125" s="52">
        <v>0</v>
      </c>
      <c r="F125" s="52">
        <f t="shared" ref="F125:F134" si="20">TRUNC(E125*D125, 0)</f>
        <v>0</v>
      </c>
      <c r="G125" s="52">
        <v>0</v>
      </c>
      <c r="H125" s="52">
        <f t="shared" ref="H125:H134" si="21">TRUNC(G125*D125, 0)</f>
        <v>0</v>
      </c>
      <c r="I125" s="52">
        <v>0</v>
      </c>
      <c r="J125" s="52">
        <f t="shared" ref="J125:J134" si="22">TRUNC(I125*D125, 0)</f>
        <v>0</v>
      </c>
      <c r="K125" s="52">
        <f t="shared" ref="K125:K134" si="23">TRUNC(E125+G125+I125, 0)</f>
        <v>0</v>
      </c>
      <c r="L125" s="52">
        <f t="shared" ref="L125:L134" si="24">TRUNC(F125+H125+J125, 0)</f>
        <v>0</v>
      </c>
      <c r="M125" s="50" t="s">
        <v>325</v>
      </c>
      <c r="N125" s="53" t="s">
        <v>326</v>
      </c>
      <c r="O125" s="53" t="s">
        <v>52</v>
      </c>
      <c r="P125" s="53" t="s">
        <v>52</v>
      </c>
      <c r="Q125" s="53" t="s">
        <v>322</v>
      </c>
      <c r="R125" s="53" t="s">
        <v>63</v>
      </c>
      <c r="S125" s="53" t="s">
        <v>64</v>
      </c>
      <c r="T125" s="53" t="s">
        <v>64</v>
      </c>
      <c r="U125" s="54"/>
      <c r="V125" s="54"/>
      <c r="W125" s="54"/>
      <c r="X125" s="54"/>
      <c r="Y125" s="54"/>
      <c r="Z125" s="54"/>
      <c r="AA125" s="54"/>
      <c r="AB125" s="54"/>
      <c r="AC125" s="54"/>
      <c r="AD125" s="54"/>
      <c r="AE125" s="54"/>
      <c r="AF125" s="54"/>
      <c r="AG125" s="54"/>
      <c r="AH125" s="54"/>
      <c r="AI125" s="54"/>
      <c r="AJ125" s="54"/>
      <c r="AK125" s="54"/>
      <c r="AL125" s="54"/>
      <c r="AM125" s="54"/>
      <c r="AN125" s="54"/>
      <c r="AO125" s="54"/>
      <c r="AP125" s="54"/>
      <c r="AQ125" s="54"/>
      <c r="AR125" s="53" t="s">
        <v>52</v>
      </c>
      <c r="AS125" s="53" t="s">
        <v>52</v>
      </c>
      <c r="AT125" s="54"/>
      <c r="AU125" s="53" t="s">
        <v>327</v>
      </c>
      <c r="AV125" s="54">
        <v>150</v>
      </c>
    </row>
    <row r="126" spans="1:48" ht="30" customHeight="1">
      <c r="A126" s="50" t="s">
        <v>323</v>
      </c>
      <c r="B126" s="50" t="s">
        <v>328</v>
      </c>
      <c r="C126" s="50" t="s">
        <v>77</v>
      </c>
      <c r="D126" s="51">
        <v>624.08000000000004</v>
      </c>
      <c r="E126" s="52">
        <v>0</v>
      </c>
      <c r="F126" s="52">
        <f t="shared" si="20"/>
        <v>0</v>
      </c>
      <c r="G126" s="52">
        <v>0</v>
      </c>
      <c r="H126" s="52">
        <f t="shared" si="21"/>
        <v>0</v>
      </c>
      <c r="I126" s="52">
        <v>0</v>
      </c>
      <c r="J126" s="52">
        <f t="shared" si="22"/>
        <v>0</v>
      </c>
      <c r="K126" s="52">
        <f t="shared" si="23"/>
        <v>0</v>
      </c>
      <c r="L126" s="52">
        <f t="shared" si="24"/>
        <v>0</v>
      </c>
      <c r="M126" s="50" t="s">
        <v>329</v>
      </c>
      <c r="N126" s="53" t="s">
        <v>330</v>
      </c>
      <c r="O126" s="53" t="s">
        <v>52</v>
      </c>
      <c r="P126" s="53" t="s">
        <v>52</v>
      </c>
      <c r="Q126" s="53" t="s">
        <v>322</v>
      </c>
      <c r="R126" s="53" t="s">
        <v>63</v>
      </c>
      <c r="S126" s="53" t="s">
        <v>64</v>
      </c>
      <c r="T126" s="53" t="s">
        <v>64</v>
      </c>
      <c r="U126" s="54"/>
      <c r="V126" s="54"/>
      <c r="W126" s="54"/>
      <c r="X126" s="54"/>
      <c r="Y126" s="54"/>
      <c r="Z126" s="54"/>
      <c r="AA126" s="54"/>
      <c r="AB126" s="54"/>
      <c r="AC126" s="54"/>
      <c r="AD126" s="54"/>
      <c r="AE126" s="54"/>
      <c r="AF126" s="54"/>
      <c r="AG126" s="54"/>
      <c r="AH126" s="54"/>
      <c r="AI126" s="54"/>
      <c r="AJ126" s="54"/>
      <c r="AK126" s="54"/>
      <c r="AL126" s="54"/>
      <c r="AM126" s="54"/>
      <c r="AN126" s="54"/>
      <c r="AO126" s="54"/>
      <c r="AP126" s="54"/>
      <c r="AQ126" s="54"/>
      <c r="AR126" s="53" t="s">
        <v>52</v>
      </c>
      <c r="AS126" s="53" t="s">
        <v>52</v>
      </c>
      <c r="AT126" s="54"/>
      <c r="AU126" s="53" t="s">
        <v>331</v>
      </c>
      <c r="AV126" s="54">
        <v>151</v>
      </c>
    </row>
    <row r="127" spans="1:48" ht="30" customHeight="1">
      <c r="A127" s="50" t="s">
        <v>323</v>
      </c>
      <c r="B127" s="50" t="s">
        <v>332</v>
      </c>
      <c r="C127" s="50" t="s">
        <v>77</v>
      </c>
      <c r="D127" s="51">
        <v>1436.31</v>
      </c>
      <c r="E127" s="52">
        <v>0</v>
      </c>
      <c r="F127" s="52">
        <f t="shared" si="20"/>
        <v>0</v>
      </c>
      <c r="G127" s="52">
        <v>0</v>
      </c>
      <c r="H127" s="52">
        <f t="shared" si="21"/>
        <v>0</v>
      </c>
      <c r="I127" s="52">
        <v>0</v>
      </c>
      <c r="J127" s="52">
        <f t="shared" si="22"/>
        <v>0</v>
      </c>
      <c r="K127" s="52">
        <f t="shared" si="23"/>
        <v>0</v>
      </c>
      <c r="L127" s="52">
        <f t="shared" si="24"/>
        <v>0</v>
      </c>
      <c r="M127" s="50" t="s">
        <v>333</v>
      </c>
      <c r="N127" s="53" t="s">
        <v>334</v>
      </c>
      <c r="O127" s="53" t="s">
        <v>52</v>
      </c>
      <c r="P127" s="53" t="s">
        <v>52</v>
      </c>
      <c r="Q127" s="53" t="s">
        <v>322</v>
      </c>
      <c r="R127" s="53" t="s">
        <v>63</v>
      </c>
      <c r="S127" s="53" t="s">
        <v>64</v>
      </c>
      <c r="T127" s="53" t="s">
        <v>64</v>
      </c>
      <c r="U127" s="54"/>
      <c r="V127" s="54"/>
      <c r="W127" s="54"/>
      <c r="X127" s="54"/>
      <c r="Y127" s="54"/>
      <c r="Z127" s="54"/>
      <c r="AA127" s="54"/>
      <c r="AB127" s="54"/>
      <c r="AC127" s="54"/>
      <c r="AD127" s="54"/>
      <c r="AE127" s="54"/>
      <c r="AF127" s="54"/>
      <c r="AG127" s="54"/>
      <c r="AH127" s="54"/>
      <c r="AI127" s="54"/>
      <c r="AJ127" s="54"/>
      <c r="AK127" s="54"/>
      <c r="AL127" s="54"/>
      <c r="AM127" s="54"/>
      <c r="AN127" s="54"/>
      <c r="AO127" s="54"/>
      <c r="AP127" s="54"/>
      <c r="AQ127" s="54"/>
      <c r="AR127" s="53" t="s">
        <v>52</v>
      </c>
      <c r="AS127" s="53" t="s">
        <v>52</v>
      </c>
      <c r="AT127" s="54"/>
      <c r="AU127" s="53" t="s">
        <v>335</v>
      </c>
      <c r="AV127" s="54">
        <v>152</v>
      </c>
    </row>
    <row r="128" spans="1:48" ht="30" customHeight="1">
      <c r="A128" s="50" t="s">
        <v>323</v>
      </c>
      <c r="B128" s="50" t="s">
        <v>336</v>
      </c>
      <c r="C128" s="50" t="s">
        <v>77</v>
      </c>
      <c r="D128" s="51">
        <v>74.88</v>
      </c>
      <c r="E128" s="52">
        <v>0</v>
      </c>
      <c r="F128" s="52">
        <f t="shared" si="20"/>
        <v>0</v>
      </c>
      <c r="G128" s="52">
        <v>0</v>
      </c>
      <c r="H128" s="52">
        <f t="shared" si="21"/>
        <v>0</v>
      </c>
      <c r="I128" s="52">
        <v>0</v>
      </c>
      <c r="J128" s="52">
        <f t="shared" si="22"/>
        <v>0</v>
      </c>
      <c r="K128" s="52">
        <f t="shared" si="23"/>
        <v>0</v>
      </c>
      <c r="L128" s="52">
        <f t="shared" si="24"/>
        <v>0</v>
      </c>
      <c r="M128" s="50" t="s">
        <v>337</v>
      </c>
      <c r="N128" s="53" t="s">
        <v>338</v>
      </c>
      <c r="O128" s="53" t="s">
        <v>52</v>
      </c>
      <c r="P128" s="53" t="s">
        <v>52</v>
      </c>
      <c r="Q128" s="53" t="s">
        <v>322</v>
      </c>
      <c r="R128" s="53" t="s">
        <v>63</v>
      </c>
      <c r="S128" s="53" t="s">
        <v>64</v>
      </c>
      <c r="T128" s="53" t="s">
        <v>64</v>
      </c>
      <c r="U128" s="54"/>
      <c r="V128" s="54"/>
      <c r="W128" s="54"/>
      <c r="X128" s="54"/>
      <c r="Y128" s="54"/>
      <c r="Z128" s="54"/>
      <c r="AA128" s="54"/>
      <c r="AB128" s="54"/>
      <c r="AC128" s="54"/>
      <c r="AD128" s="54"/>
      <c r="AE128" s="54"/>
      <c r="AF128" s="54"/>
      <c r="AG128" s="54"/>
      <c r="AH128" s="54"/>
      <c r="AI128" s="54"/>
      <c r="AJ128" s="54"/>
      <c r="AK128" s="54"/>
      <c r="AL128" s="54"/>
      <c r="AM128" s="54"/>
      <c r="AN128" s="54"/>
      <c r="AO128" s="54"/>
      <c r="AP128" s="54"/>
      <c r="AQ128" s="54"/>
      <c r="AR128" s="53" t="s">
        <v>52</v>
      </c>
      <c r="AS128" s="53" t="s">
        <v>52</v>
      </c>
      <c r="AT128" s="54"/>
      <c r="AU128" s="53" t="s">
        <v>339</v>
      </c>
      <c r="AV128" s="54">
        <v>153</v>
      </c>
    </row>
    <row r="129" spans="1:48" ht="30" customHeight="1">
      <c r="A129" s="50" t="s">
        <v>323</v>
      </c>
      <c r="B129" s="50" t="s">
        <v>340</v>
      </c>
      <c r="C129" s="50" t="s">
        <v>77</v>
      </c>
      <c r="D129" s="51">
        <v>84.89</v>
      </c>
      <c r="E129" s="52">
        <v>0</v>
      </c>
      <c r="F129" s="52">
        <f t="shared" si="20"/>
        <v>0</v>
      </c>
      <c r="G129" s="52">
        <v>0</v>
      </c>
      <c r="H129" s="52">
        <f t="shared" si="21"/>
        <v>0</v>
      </c>
      <c r="I129" s="52">
        <v>0</v>
      </c>
      <c r="J129" s="52">
        <f t="shared" si="22"/>
        <v>0</v>
      </c>
      <c r="K129" s="52">
        <f t="shared" si="23"/>
        <v>0</v>
      </c>
      <c r="L129" s="52">
        <f t="shared" si="24"/>
        <v>0</v>
      </c>
      <c r="M129" s="50" t="s">
        <v>341</v>
      </c>
      <c r="N129" s="53" t="s">
        <v>342</v>
      </c>
      <c r="O129" s="53" t="s">
        <v>52</v>
      </c>
      <c r="P129" s="53" t="s">
        <v>52</v>
      </c>
      <c r="Q129" s="53" t="s">
        <v>322</v>
      </c>
      <c r="R129" s="53" t="s">
        <v>63</v>
      </c>
      <c r="S129" s="53" t="s">
        <v>64</v>
      </c>
      <c r="T129" s="53" t="s">
        <v>64</v>
      </c>
      <c r="U129" s="54"/>
      <c r="V129" s="54"/>
      <c r="W129" s="54"/>
      <c r="X129" s="54"/>
      <c r="Y129" s="54"/>
      <c r="Z129" s="54"/>
      <c r="AA129" s="54"/>
      <c r="AB129" s="54"/>
      <c r="AC129" s="54"/>
      <c r="AD129" s="54"/>
      <c r="AE129" s="54"/>
      <c r="AF129" s="54"/>
      <c r="AG129" s="54"/>
      <c r="AH129" s="54"/>
      <c r="AI129" s="54"/>
      <c r="AJ129" s="54"/>
      <c r="AK129" s="54"/>
      <c r="AL129" s="54"/>
      <c r="AM129" s="54"/>
      <c r="AN129" s="54"/>
      <c r="AO129" s="54"/>
      <c r="AP129" s="54"/>
      <c r="AQ129" s="54"/>
      <c r="AR129" s="53" t="s">
        <v>52</v>
      </c>
      <c r="AS129" s="53" t="s">
        <v>52</v>
      </c>
      <c r="AT129" s="54"/>
      <c r="AU129" s="53" t="s">
        <v>343</v>
      </c>
      <c r="AV129" s="54">
        <v>154</v>
      </c>
    </row>
    <row r="130" spans="1:48" ht="30" customHeight="1">
      <c r="A130" s="50" t="s">
        <v>323</v>
      </c>
      <c r="B130" s="50" t="s">
        <v>344</v>
      </c>
      <c r="C130" s="50" t="s">
        <v>77</v>
      </c>
      <c r="D130" s="51">
        <v>397.26</v>
      </c>
      <c r="E130" s="52">
        <v>0</v>
      </c>
      <c r="F130" s="52">
        <f t="shared" si="20"/>
        <v>0</v>
      </c>
      <c r="G130" s="52">
        <v>0</v>
      </c>
      <c r="H130" s="52">
        <f t="shared" si="21"/>
        <v>0</v>
      </c>
      <c r="I130" s="52">
        <v>0</v>
      </c>
      <c r="J130" s="52">
        <f t="shared" si="22"/>
        <v>0</v>
      </c>
      <c r="K130" s="52">
        <f t="shared" si="23"/>
        <v>0</v>
      </c>
      <c r="L130" s="52">
        <f t="shared" si="24"/>
        <v>0</v>
      </c>
      <c r="M130" s="50" t="s">
        <v>345</v>
      </c>
      <c r="N130" s="53" t="s">
        <v>346</v>
      </c>
      <c r="O130" s="53" t="s">
        <v>52</v>
      </c>
      <c r="P130" s="53" t="s">
        <v>52</v>
      </c>
      <c r="Q130" s="53" t="s">
        <v>322</v>
      </c>
      <c r="R130" s="53" t="s">
        <v>63</v>
      </c>
      <c r="S130" s="53" t="s">
        <v>64</v>
      </c>
      <c r="T130" s="53" t="s">
        <v>64</v>
      </c>
      <c r="U130" s="54"/>
      <c r="V130" s="54"/>
      <c r="W130" s="54"/>
      <c r="X130" s="54"/>
      <c r="Y130" s="54"/>
      <c r="Z130" s="54"/>
      <c r="AA130" s="54"/>
      <c r="AB130" s="54"/>
      <c r="AC130" s="54"/>
      <c r="AD130" s="54"/>
      <c r="AE130" s="54"/>
      <c r="AF130" s="54"/>
      <c r="AG130" s="54"/>
      <c r="AH130" s="54"/>
      <c r="AI130" s="54"/>
      <c r="AJ130" s="54"/>
      <c r="AK130" s="54"/>
      <c r="AL130" s="54"/>
      <c r="AM130" s="54"/>
      <c r="AN130" s="54"/>
      <c r="AO130" s="54"/>
      <c r="AP130" s="54"/>
      <c r="AQ130" s="54"/>
      <c r="AR130" s="53" t="s">
        <v>52</v>
      </c>
      <c r="AS130" s="53" t="s">
        <v>52</v>
      </c>
      <c r="AT130" s="54"/>
      <c r="AU130" s="53" t="s">
        <v>347</v>
      </c>
      <c r="AV130" s="54">
        <v>156</v>
      </c>
    </row>
    <row r="131" spans="1:48" ht="30" customHeight="1">
      <c r="A131" s="50" t="s">
        <v>348</v>
      </c>
      <c r="B131" s="50" t="s">
        <v>349</v>
      </c>
      <c r="C131" s="50" t="s">
        <v>77</v>
      </c>
      <c r="D131" s="51">
        <v>19.8</v>
      </c>
      <c r="E131" s="52">
        <v>0</v>
      </c>
      <c r="F131" s="52">
        <f t="shared" si="20"/>
        <v>0</v>
      </c>
      <c r="G131" s="52">
        <v>0</v>
      </c>
      <c r="H131" s="52">
        <f t="shared" si="21"/>
        <v>0</v>
      </c>
      <c r="I131" s="52">
        <v>0</v>
      </c>
      <c r="J131" s="52">
        <f t="shared" si="22"/>
        <v>0</v>
      </c>
      <c r="K131" s="52">
        <f t="shared" si="23"/>
        <v>0</v>
      </c>
      <c r="L131" s="52">
        <f t="shared" si="24"/>
        <v>0</v>
      </c>
      <c r="M131" s="50" t="s">
        <v>350</v>
      </c>
      <c r="N131" s="53" t="s">
        <v>351</v>
      </c>
      <c r="O131" s="53" t="s">
        <v>52</v>
      </c>
      <c r="P131" s="53" t="s">
        <v>52</v>
      </c>
      <c r="Q131" s="53" t="s">
        <v>322</v>
      </c>
      <c r="R131" s="53" t="s">
        <v>63</v>
      </c>
      <c r="S131" s="53" t="s">
        <v>64</v>
      </c>
      <c r="T131" s="53" t="s">
        <v>64</v>
      </c>
      <c r="U131" s="54"/>
      <c r="V131" s="54"/>
      <c r="W131" s="54"/>
      <c r="X131" s="54"/>
      <c r="Y131" s="54"/>
      <c r="Z131" s="54"/>
      <c r="AA131" s="54"/>
      <c r="AB131" s="54"/>
      <c r="AC131" s="54"/>
      <c r="AD131" s="54"/>
      <c r="AE131" s="54"/>
      <c r="AF131" s="54"/>
      <c r="AG131" s="54"/>
      <c r="AH131" s="54"/>
      <c r="AI131" s="54"/>
      <c r="AJ131" s="54"/>
      <c r="AK131" s="54"/>
      <c r="AL131" s="54"/>
      <c r="AM131" s="54"/>
      <c r="AN131" s="54"/>
      <c r="AO131" s="54"/>
      <c r="AP131" s="54"/>
      <c r="AQ131" s="54"/>
      <c r="AR131" s="53" t="s">
        <v>52</v>
      </c>
      <c r="AS131" s="53" t="s">
        <v>52</v>
      </c>
      <c r="AT131" s="54"/>
      <c r="AU131" s="53" t="s">
        <v>352</v>
      </c>
      <c r="AV131" s="54">
        <v>176</v>
      </c>
    </row>
    <row r="132" spans="1:48" ht="30" customHeight="1">
      <c r="A132" s="50" t="s">
        <v>353</v>
      </c>
      <c r="B132" s="50" t="s">
        <v>194</v>
      </c>
      <c r="C132" s="50" t="s">
        <v>77</v>
      </c>
      <c r="D132" s="51">
        <v>760.9</v>
      </c>
      <c r="E132" s="52">
        <v>0</v>
      </c>
      <c r="F132" s="52">
        <f t="shared" si="20"/>
        <v>0</v>
      </c>
      <c r="G132" s="52">
        <v>0</v>
      </c>
      <c r="H132" s="52">
        <f t="shared" si="21"/>
        <v>0</v>
      </c>
      <c r="I132" s="52">
        <v>0</v>
      </c>
      <c r="J132" s="52">
        <f t="shared" si="22"/>
        <v>0</v>
      </c>
      <c r="K132" s="52">
        <f t="shared" si="23"/>
        <v>0</v>
      </c>
      <c r="L132" s="52">
        <f t="shared" si="24"/>
        <v>0</v>
      </c>
      <c r="M132" s="50" t="s">
        <v>354</v>
      </c>
      <c r="N132" s="53" t="s">
        <v>355</v>
      </c>
      <c r="O132" s="53" t="s">
        <v>52</v>
      </c>
      <c r="P132" s="53" t="s">
        <v>52</v>
      </c>
      <c r="Q132" s="53" t="s">
        <v>322</v>
      </c>
      <c r="R132" s="53" t="s">
        <v>63</v>
      </c>
      <c r="S132" s="53" t="s">
        <v>64</v>
      </c>
      <c r="T132" s="53" t="s">
        <v>64</v>
      </c>
      <c r="U132" s="54"/>
      <c r="V132" s="54"/>
      <c r="W132" s="54"/>
      <c r="X132" s="54"/>
      <c r="Y132" s="54"/>
      <c r="Z132" s="54"/>
      <c r="AA132" s="54"/>
      <c r="AB132" s="54"/>
      <c r="AC132" s="54"/>
      <c r="AD132" s="54"/>
      <c r="AE132" s="54"/>
      <c r="AF132" s="54"/>
      <c r="AG132" s="54"/>
      <c r="AH132" s="54"/>
      <c r="AI132" s="54"/>
      <c r="AJ132" s="54"/>
      <c r="AK132" s="54"/>
      <c r="AL132" s="54"/>
      <c r="AM132" s="54"/>
      <c r="AN132" s="54"/>
      <c r="AO132" s="54"/>
      <c r="AP132" s="54"/>
      <c r="AQ132" s="54"/>
      <c r="AR132" s="53" t="s">
        <v>52</v>
      </c>
      <c r="AS132" s="53" t="s">
        <v>52</v>
      </c>
      <c r="AT132" s="54"/>
      <c r="AU132" s="53" t="s">
        <v>356</v>
      </c>
      <c r="AV132" s="54">
        <v>66</v>
      </c>
    </row>
    <row r="133" spans="1:48" ht="30" customHeight="1">
      <c r="A133" s="50" t="s">
        <v>357</v>
      </c>
      <c r="B133" s="50" t="s">
        <v>358</v>
      </c>
      <c r="C133" s="50" t="s">
        <v>77</v>
      </c>
      <c r="D133" s="51">
        <v>504.29</v>
      </c>
      <c r="E133" s="52">
        <v>0</v>
      </c>
      <c r="F133" s="52">
        <f t="shared" si="20"/>
        <v>0</v>
      </c>
      <c r="G133" s="52">
        <v>0</v>
      </c>
      <c r="H133" s="52">
        <f t="shared" si="21"/>
        <v>0</v>
      </c>
      <c r="I133" s="52">
        <v>0</v>
      </c>
      <c r="J133" s="52">
        <f t="shared" si="22"/>
        <v>0</v>
      </c>
      <c r="K133" s="52">
        <f t="shared" si="23"/>
        <v>0</v>
      </c>
      <c r="L133" s="52">
        <f t="shared" si="24"/>
        <v>0</v>
      </c>
      <c r="M133" s="50" t="s">
        <v>359</v>
      </c>
      <c r="N133" s="53" t="s">
        <v>360</v>
      </c>
      <c r="O133" s="53" t="s">
        <v>52</v>
      </c>
      <c r="P133" s="53" t="s">
        <v>52</v>
      </c>
      <c r="Q133" s="53" t="s">
        <v>322</v>
      </c>
      <c r="R133" s="53" t="s">
        <v>63</v>
      </c>
      <c r="S133" s="53" t="s">
        <v>64</v>
      </c>
      <c r="T133" s="53" t="s">
        <v>64</v>
      </c>
      <c r="U133" s="54"/>
      <c r="V133" s="54"/>
      <c r="W133" s="54"/>
      <c r="X133" s="54"/>
      <c r="Y133" s="54"/>
      <c r="Z133" s="54"/>
      <c r="AA133" s="54"/>
      <c r="AB133" s="54"/>
      <c r="AC133" s="54"/>
      <c r="AD133" s="54"/>
      <c r="AE133" s="54"/>
      <c r="AF133" s="54"/>
      <c r="AG133" s="54"/>
      <c r="AH133" s="54"/>
      <c r="AI133" s="54"/>
      <c r="AJ133" s="54"/>
      <c r="AK133" s="54"/>
      <c r="AL133" s="54"/>
      <c r="AM133" s="54"/>
      <c r="AN133" s="54"/>
      <c r="AO133" s="54"/>
      <c r="AP133" s="54"/>
      <c r="AQ133" s="54"/>
      <c r="AR133" s="53" t="s">
        <v>52</v>
      </c>
      <c r="AS133" s="53" t="s">
        <v>52</v>
      </c>
      <c r="AT133" s="54"/>
      <c r="AU133" s="53" t="s">
        <v>361</v>
      </c>
      <c r="AV133" s="54">
        <v>177</v>
      </c>
    </row>
    <row r="134" spans="1:48" ht="30" customHeight="1">
      <c r="A134" s="50" t="s">
        <v>362</v>
      </c>
      <c r="B134" s="50" t="s">
        <v>52</v>
      </c>
      <c r="C134" s="50" t="s">
        <v>221</v>
      </c>
      <c r="D134" s="51">
        <v>378.34</v>
      </c>
      <c r="E134" s="52">
        <v>0</v>
      </c>
      <c r="F134" s="52">
        <f t="shared" si="20"/>
        <v>0</v>
      </c>
      <c r="G134" s="52">
        <v>0</v>
      </c>
      <c r="H134" s="52">
        <f t="shared" si="21"/>
        <v>0</v>
      </c>
      <c r="I134" s="52">
        <v>0</v>
      </c>
      <c r="J134" s="52">
        <f t="shared" si="22"/>
        <v>0</v>
      </c>
      <c r="K134" s="52">
        <f t="shared" si="23"/>
        <v>0</v>
      </c>
      <c r="L134" s="52">
        <f t="shared" si="24"/>
        <v>0</v>
      </c>
      <c r="M134" s="50" t="s">
        <v>363</v>
      </c>
      <c r="N134" s="53" t="s">
        <v>364</v>
      </c>
      <c r="O134" s="53" t="s">
        <v>52</v>
      </c>
      <c r="P134" s="53" t="s">
        <v>52</v>
      </c>
      <c r="Q134" s="53" t="s">
        <v>322</v>
      </c>
      <c r="R134" s="53" t="s">
        <v>63</v>
      </c>
      <c r="S134" s="53" t="s">
        <v>64</v>
      </c>
      <c r="T134" s="53" t="s">
        <v>64</v>
      </c>
      <c r="U134" s="54"/>
      <c r="V134" s="54"/>
      <c r="W134" s="54"/>
      <c r="X134" s="54"/>
      <c r="Y134" s="54"/>
      <c r="Z134" s="54"/>
      <c r="AA134" s="54"/>
      <c r="AB134" s="54"/>
      <c r="AC134" s="54"/>
      <c r="AD134" s="54"/>
      <c r="AE134" s="54"/>
      <c r="AF134" s="54"/>
      <c r="AG134" s="54"/>
      <c r="AH134" s="54"/>
      <c r="AI134" s="54"/>
      <c r="AJ134" s="54"/>
      <c r="AK134" s="54"/>
      <c r="AL134" s="54"/>
      <c r="AM134" s="54"/>
      <c r="AN134" s="54"/>
      <c r="AO134" s="54"/>
      <c r="AP134" s="54"/>
      <c r="AQ134" s="54"/>
      <c r="AR134" s="53" t="s">
        <v>52</v>
      </c>
      <c r="AS134" s="53" t="s">
        <v>52</v>
      </c>
      <c r="AT134" s="54"/>
      <c r="AU134" s="53" t="s">
        <v>365</v>
      </c>
      <c r="AV134" s="54">
        <v>155</v>
      </c>
    </row>
    <row r="135" spans="1:48" ht="30" customHeight="1">
      <c r="A135" s="51"/>
      <c r="B135" s="51"/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</row>
    <row r="136" spans="1:48" ht="30" customHeight="1">
      <c r="A136" s="51"/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</row>
    <row r="137" spans="1:48" ht="30" customHeight="1">
      <c r="A137" s="51"/>
      <c r="B137" s="51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1"/>
    </row>
    <row r="138" spans="1:48" ht="30" customHeight="1">
      <c r="A138" s="51"/>
      <c r="B138" s="51"/>
      <c r="C138" s="51"/>
      <c r="D138" s="51"/>
      <c r="E138" s="51"/>
      <c r="F138" s="51"/>
      <c r="G138" s="51"/>
      <c r="H138" s="51"/>
      <c r="I138" s="51"/>
      <c r="J138" s="51"/>
      <c r="K138" s="51"/>
      <c r="L138" s="51"/>
      <c r="M138" s="51"/>
    </row>
    <row r="139" spans="1:48" ht="30" customHeight="1">
      <c r="A139" s="51"/>
      <c r="B139" s="51"/>
      <c r="C139" s="51"/>
      <c r="D139" s="51"/>
      <c r="E139" s="51"/>
      <c r="F139" s="51"/>
      <c r="G139" s="51"/>
      <c r="H139" s="51"/>
      <c r="I139" s="51"/>
      <c r="J139" s="51"/>
      <c r="K139" s="51"/>
      <c r="L139" s="51"/>
      <c r="M139" s="51"/>
    </row>
    <row r="140" spans="1:48" ht="30" customHeight="1">
      <c r="A140" s="51"/>
      <c r="B140" s="51"/>
      <c r="C140" s="51"/>
      <c r="D140" s="51"/>
      <c r="E140" s="51"/>
      <c r="F140" s="51"/>
      <c r="G140" s="51"/>
      <c r="H140" s="51"/>
      <c r="I140" s="51"/>
      <c r="J140" s="51"/>
      <c r="K140" s="51"/>
      <c r="L140" s="51"/>
      <c r="M140" s="51"/>
    </row>
    <row r="141" spans="1:48" ht="30" customHeight="1">
      <c r="A141" s="51"/>
      <c r="B141" s="51"/>
      <c r="C141" s="51"/>
      <c r="D141" s="51"/>
      <c r="E141" s="51"/>
      <c r="F141" s="51"/>
      <c r="G141" s="51"/>
      <c r="H141" s="51"/>
      <c r="I141" s="51"/>
      <c r="J141" s="51"/>
      <c r="K141" s="51"/>
      <c r="L141" s="51"/>
      <c r="M141" s="51"/>
    </row>
    <row r="142" spans="1:48" ht="30" customHeight="1">
      <c r="A142" s="51"/>
      <c r="B142" s="51"/>
      <c r="C142" s="51"/>
      <c r="D142" s="51"/>
      <c r="E142" s="51"/>
      <c r="F142" s="51"/>
      <c r="G142" s="51"/>
      <c r="H142" s="51"/>
      <c r="I142" s="51"/>
      <c r="J142" s="51"/>
      <c r="K142" s="51"/>
      <c r="L142" s="51"/>
      <c r="M142" s="51"/>
    </row>
    <row r="143" spans="1:48" ht="30" customHeight="1">
      <c r="A143" s="51"/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</row>
    <row r="144" spans="1:48" ht="30" customHeight="1">
      <c r="A144" s="51"/>
      <c r="B144" s="51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</row>
    <row r="145" spans="1:48" ht="30" customHeight="1">
      <c r="A145" s="51"/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</row>
    <row r="146" spans="1:48" ht="30" customHeight="1">
      <c r="A146" s="51"/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51"/>
      <c r="M146" s="51"/>
    </row>
    <row r="147" spans="1:48" ht="30" customHeight="1">
      <c r="A147" s="51" t="s">
        <v>112</v>
      </c>
      <c r="B147" s="51"/>
      <c r="C147" s="51"/>
      <c r="D147" s="51"/>
      <c r="E147" s="51"/>
      <c r="F147" s="52">
        <f>SUM(F125:F146)</f>
        <v>0</v>
      </c>
      <c r="G147" s="51"/>
      <c r="H147" s="52">
        <f>SUM(H125:H146)</f>
        <v>0</v>
      </c>
      <c r="I147" s="51"/>
      <c r="J147" s="52">
        <f>SUM(J125:J146)</f>
        <v>0</v>
      </c>
      <c r="K147" s="51"/>
      <c r="L147" s="52">
        <f>SUM(L125:L146)</f>
        <v>0</v>
      </c>
      <c r="M147" s="51"/>
      <c r="N147" s="48" t="s">
        <v>113</v>
      </c>
    </row>
    <row r="148" spans="1:48" ht="30" customHeight="1">
      <c r="A148" s="50" t="s">
        <v>366</v>
      </c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4"/>
      <c r="O148" s="54"/>
      <c r="P148" s="54"/>
      <c r="Q148" s="53" t="s">
        <v>367</v>
      </c>
      <c r="R148" s="54"/>
      <c r="S148" s="54"/>
      <c r="T148" s="54"/>
      <c r="U148" s="54"/>
      <c r="V148" s="54"/>
      <c r="W148" s="54"/>
      <c r="X148" s="54"/>
      <c r="Y148" s="54"/>
      <c r="Z148" s="54"/>
      <c r="AA148" s="54"/>
      <c r="AB148" s="54"/>
      <c r="AC148" s="54"/>
      <c r="AD148" s="54"/>
      <c r="AE148" s="54"/>
      <c r="AF148" s="54"/>
      <c r="AG148" s="54"/>
      <c r="AH148" s="54"/>
      <c r="AI148" s="54"/>
      <c r="AJ148" s="54"/>
      <c r="AK148" s="54"/>
      <c r="AL148" s="54"/>
      <c r="AM148" s="54"/>
      <c r="AN148" s="54"/>
      <c r="AO148" s="54"/>
      <c r="AP148" s="54"/>
      <c r="AQ148" s="54"/>
      <c r="AR148" s="54"/>
      <c r="AS148" s="54"/>
      <c r="AT148" s="54"/>
      <c r="AU148" s="54"/>
      <c r="AV148" s="54"/>
    </row>
    <row r="149" spans="1:48" ht="30" customHeight="1">
      <c r="A149" s="50" t="s">
        <v>368</v>
      </c>
      <c r="B149" s="50" t="s">
        <v>369</v>
      </c>
      <c r="C149" s="50" t="s">
        <v>234</v>
      </c>
      <c r="D149" s="51">
        <v>1</v>
      </c>
      <c r="E149" s="52">
        <v>0</v>
      </c>
      <c r="F149" s="52">
        <f t="shared" ref="F149:F173" si="25">TRUNC(E149*D149, 0)</f>
        <v>0</v>
      </c>
      <c r="G149" s="52">
        <v>0</v>
      </c>
      <c r="H149" s="52">
        <f t="shared" ref="H149:H173" si="26">TRUNC(G149*D149, 0)</f>
        <v>0</v>
      </c>
      <c r="I149" s="52">
        <v>0</v>
      </c>
      <c r="J149" s="52">
        <f t="shared" ref="J149:J173" si="27">TRUNC(I149*D149, 0)</f>
        <v>0</v>
      </c>
      <c r="K149" s="52">
        <f t="shared" ref="K149:K173" si="28">TRUNC(E149+G149+I149, 0)</f>
        <v>0</v>
      </c>
      <c r="L149" s="52">
        <f t="shared" ref="L149:L173" si="29">TRUNC(F149+H149+J149, 0)</f>
        <v>0</v>
      </c>
      <c r="M149" s="50" t="s">
        <v>370</v>
      </c>
      <c r="N149" s="53" t="s">
        <v>371</v>
      </c>
      <c r="O149" s="53" t="s">
        <v>52</v>
      </c>
      <c r="P149" s="53" t="s">
        <v>52</v>
      </c>
      <c r="Q149" s="53" t="s">
        <v>367</v>
      </c>
      <c r="R149" s="53" t="s">
        <v>63</v>
      </c>
      <c r="S149" s="53" t="s">
        <v>64</v>
      </c>
      <c r="T149" s="53" t="s">
        <v>64</v>
      </c>
      <c r="U149" s="54"/>
      <c r="V149" s="54"/>
      <c r="W149" s="54"/>
      <c r="X149" s="54"/>
      <c r="Y149" s="54"/>
      <c r="Z149" s="54"/>
      <c r="AA149" s="54"/>
      <c r="AB149" s="54"/>
      <c r="AC149" s="54"/>
      <c r="AD149" s="54"/>
      <c r="AE149" s="54"/>
      <c r="AF149" s="54"/>
      <c r="AG149" s="54"/>
      <c r="AH149" s="54"/>
      <c r="AI149" s="54"/>
      <c r="AJ149" s="54"/>
      <c r="AK149" s="54"/>
      <c r="AL149" s="54"/>
      <c r="AM149" s="54"/>
      <c r="AN149" s="54"/>
      <c r="AO149" s="54"/>
      <c r="AP149" s="54"/>
      <c r="AQ149" s="54"/>
      <c r="AR149" s="53" t="s">
        <v>52</v>
      </c>
      <c r="AS149" s="53" t="s">
        <v>52</v>
      </c>
      <c r="AT149" s="54"/>
      <c r="AU149" s="53" t="s">
        <v>372</v>
      </c>
      <c r="AV149" s="54">
        <v>76</v>
      </c>
    </row>
    <row r="150" spans="1:48" ht="30" customHeight="1">
      <c r="A150" s="50" t="s">
        <v>373</v>
      </c>
      <c r="B150" s="50" t="s">
        <v>374</v>
      </c>
      <c r="C150" s="50" t="s">
        <v>234</v>
      </c>
      <c r="D150" s="51">
        <v>17</v>
      </c>
      <c r="E150" s="52">
        <v>0</v>
      </c>
      <c r="F150" s="52">
        <f t="shared" si="25"/>
        <v>0</v>
      </c>
      <c r="G150" s="52">
        <v>0</v>
      </c>
      <c r="H150" s="52">
        <f t="shared" si="26"/>
        <v>0</v>
      </c>
      <c r="I150" s="52">
        <v>0</v>
      </c>
      <c r="J150" s="52">
        <f t="shared" si="27"/>
        <v>0</v>
      </c>
      <c r="K150" s="52">
        <f t="shared" si="28"/>
        <v>0</v>
      </c>
      <c r="L150" s="52">
        <f t="shared" si="29"/>
        <v>0</v>
      </c>
      <c r="M150" s="50" t="s">
        <v>375</v>
      </c>
      <c r="N150" s="53" t="s">
        <v>376</v>
      </c>
      <c r="O150" s="53" t="s">
        <v>52</v>
      </c>
      <c r="P150" s="53" t="s">
        <v>52</v>
      </c>
      <c r="Q150" s="53" t="s">
        <v>367</v>
      </c>
      <c r="R150" s="53" t="s">
        <v>63</v>
      </c>
      <c r="S150" s="53" t="s">
        <v>64</v>
      </c>
      <c r="T150" s="53" t="s">
        <v>64</v>
      </c>
      <c r="U150" s="54"/>
      <c r="V150" s="54"/>
      <c r="W150" s="54"/>
      <c r="X150" s="54"/>
      <c r="Y150" s="54"/>
      <c r="Z150" s="54"/>
      <c r="AA150" s="54"/>
      <c r="AB150" s="54"/>
      <c r="AC150" s="54"/>
      <c r="AD150" s="54"/>
      <c r="AE150" s="54"/>
      <c r="AF150" s="54"/>
      <c r="AG150" s="54"/>
      <c r="AH150" s="54"/>
      <c r="AI150" s="54"/>
      <c r="AJ150" s="54"/>
      <c r="AK150" s="54"/>
      <c r="AL150" s="54"/>
      <c r="AM150" s="54"/>
      <c r="AN150" s="54"/>
      <c r="AO150" s="54"/>
      <c r="AP150" s="54"/>
      <c r="AQ150" s="54"/>
      <c r="AR150" s="53" t="s">
        <v>52</v>
      </c>
      <c r="AS150" s="53" t="s">
        <v>52</v>
      </c>
      <c r="AT150" s="54"/>
      <c r="AU150" s="53" t="s">
        <v>377</v>
      </c>
      <c r="AV150" s="54">
        <v>77</v>
      </c>
    </row>
    <row r="151" spans="1:48" ht="30" customHeight="1">
      <c r="A151" s="50" t="s">
        <v>378</v>
      </c>
      <c r="B151" s="50" t="s">
        <v>379</v>
      </c>
      <c r="C151" s="50" t="s">
        <v>234</v>
      </c>
      <c r="D151" s="51">
        <v>12</v>
      </c>
      <c r="E151" s="52">
        <v>0</v>
      </c>
      <c r="F151" s="52">
        <f t="shared" si="25"/>
        <v>0</v>
      </c>
      <c r="G151" s="52">
        <v>0</v>
      </c>
      <c r="H151" s="52">
        <f t="shared" si="26"/>
        <v>0</v>
      </c>
      <c r="I151" s="52">
        <v>0</v>
      </c>
      <c r="J151" s="52">
        <f t="shared" si="27"/>
        <v>0</v>
      </c>
      <c r="K151" s="52">
        <f t="shared" si="28"/>
        <v>0</v>
      </c>
      <c r="L151" s="52">
        <f t="shared" si="29"/>
        <v>0</v>
      </c>
      <c r="M151" s="50" t="s">
        <v>380</v>
      </c>
      <c r="N151" s="53" t="s">
        <v>381</v>
      </c>
      <c r="O151" s="53" t="s">
        <v>52</v>
      </c>
      <c r="P151" s="53" t="s">
        <v>52</v>
      </c>
      <c r="Q151" s="53" t="s">
        <v>367</v>
      </c>
      <c r="R151" s="53" t="s">
        <v>63</v>
      </c>
      <c r="S151" s="53" t="s">
        <v>64</v>
      </c>
      <c r="T151" s="53" t="s">
        <v>64</v>
      </c>
      <c r="U151" s="54"/>
      <c r="V151" s="54"/>
      <c r="W151" s="54"/>
      <c r="X151" s="54"/>
      <c r="Y151" s="54"/>
      <c r="Z151" s="54"/>
      <c r="AA151" s="54"/>
      <c r="AB151" s="54"/>
      <c r="AC151" s="54"/>
      <c r="AD151" s="54"/>
      <c r="AE151" s="54"/>
      <c r="AF151" s="54"/>
      <c r="AG151" s="54"/>
      <c r="AH151" s="54"/>
      <c r="AI151" s="54"/>
      <c r="AJ151" s="54"/>
      <c r="AK151" s="54"/>
      <c r="AL151" s="54"/>
      <c r="AM151" s="54"/>
      <c r="AN151" s="54"/>
      <c r="AO151" s="54"/>
      <c r="AP151" s="54"/>
      <c r="AQ151" s="54"/>
      <c r="AR151" s="53" t="s">
        <v>52</v>
      </c>
      <c r="AS151" s="53" t="s">
        <v>52</v>
      </c>
      <c r="AT151" s="54"/>
      <c r="AU151" s="53" t="s">
        <v>382</v>
      </c>
      <c r="AV151" s="54">
        <v>78</v>
      </c>
    </row>
    <row r="152" spans="1:48" ht="30" customHeight="1">
      <c r="A152" s="50" t="s">
        <v>383</v>
      </c>
      <c r="B152" s="50" t="s">
        <v>384</v>
      </c>
      <c r="C152" s="50" t="s">
        <v>234</v>
      </c>
      <c r="D152" s="51">
        <v>2</v>
      </c>
      <c r="E152" s="52">
        <v>0</v>
      </c>
      <c r="F152" s="52">
        <f t="shared" si="25"/>
        <v>0</v>
      </c>
      <c r="G152" s="52">
        <v>0</v>
      </c>
      <c r="H152" s="52">
        <f t="shared" si="26"/>
        <v>0</v>
      </c>
      <c r="I152" s="52">
        <v>0</v>
      </c>
      <c r="J152" s="52">
        <f t="shared" si="27"/>
        <v>0</v>
      </c>
      <c r="K152" s="52">
        <f t="shared" si="28"/>
        <v>0</v>
      </c>
      <c r="L152" s="52">
        <f t="shared" si="29"/>
        <v>0</v>
      </c>
      <c r="M152" s="50" t="s">
        <v>385</v>
      </c>
      <c r="N152" s="53" t="s">
        <v>386</v>
      </c>
      <c r="O152" s="53" t="s">
        <v>52</v>
      </c>
      <c r="P152" s="53" t="s">
        <v>52</v>
      </c>
      <c r="Q152" s="53" t="s">
        <v>367</v>
      </c>
      <c r="R152" s="53" t="s">
        <v>63</v>
      </c>
      <c r="S152" s="53" t="s">
        <v>64</v>
      </c>
      <c r="T152" s="53" t="s">
        <v>64</v>
      </c>
      <c r="U152" s="54"/>
      <c r="V152" s="54"/>
      <c r="W152" s="54"/>
      <c r="X152" s="54"/>
      <c r="Y152" s="54"/>
      <c r="Z152" s="54"/>
      <c r="AA152" s="54"/>
      <c r="AB152" s="54"/>
      <c r="AC152" s="54"/>
      <c r="AD152" s="54"/>
      <c r="AE152" s="54"/>
      <c r="AF152" s="54"/>
      <c r="AG152" s="54"/>
      <c r="AH152" s="54"/>
      <c r="AI152" s="54"/>
      <c r="AJ152" s="54"/>
      <c r="AK152" s="54"/>
      <c r="AL152" s="54"/>
      <c r="AM152" s="54"/>
      <c r="AN152" s="54"/>
      <c r="AO152" s="54"/>
      <c r="AP152" s="54"/>
      <c r="AQ152" s="54"/>
      <c r="AR152" s="53" t="s">
        <v>52</v>
      </c>
      <c r="AS152" s="53" t="s">
        <v>52</v>
      </c>
      <c r="AT152" s="54"/>
      <c r="AU152" s="53" t="s">
        <v>387</v>
      </c>
      <c r="AV152" s="54">
        <v>79</v>
      </c>
    </row>
    <row r="153" spans="1:48" ht="30" customHeight="1">
      <c r="A153" s="50" t="s">
        <v>388</v>
      </c>
      <c r="B153" s="50" t="s">
        <v>389</v>
      </c>
      <c r="C153" s="50" t="s">
        <v>234</v>
      </c>
      <c r="D153" s="51">
        <v>1</v>
      </c>
      <c r="E153" s="52">
        <v>0</v>
      </c>
      <c r="F153" s="52">
        <f t="shared" si="25"/>
        <v>0</v>
      </c>
      <c r="G153" s="52">
        <v>0</v>
      </c>
      <c r="H153" s="52">
        <f t="shared" si="26"/>
        <v>0</v>
      </c>
      <c r="I153" s="52">
        <v>0</v>
      </c>
      <c r="J153" s="52">
        <f t="shared" si="27"/>
        <v>0</v>
      </c>
      <c r="K153" s="52">
        <f t="shared" si="28"/>
        <v>0</v>
      </c>
      <c r="L153" s="52">
        <f t="shared" si="29"/>
        <v>0</v>
      </c>
      <c r="M153" s="50" t="s">
        <v>390</v>
      </c>
      <c r="N153" s="53" t="s">
        <v>391</v>
      </c>
      <c r="O153" s="53" t="s">
        <v>52</v>
      </c>
      <c r="P153" s="53" t="s">
        <v>52</v>
      </c>
      <c r="Q153" s="53" t="s">
        <v>367</v>
      </c>
      <c r="R153" s="53" t="s">
        <v>63</v>
      </c>
      <c r="S153" s="53" t="s">
        <v>64</v>
      </c>
      <c r="T153" s="53" t="s">
        <v>64</v>
      </c>
      <c r="U153" s="54"/>
      <c r="V153" s="54"/>
      <c r="W153" s="54"/>
      <c r="X153" s="54"/>
      <c r="Y153" s="54"/>
      <c r="Z153" s="54"/>
      <c r="AA153" s="54"/>
      <c r="AB153" s="54"/>
      <c r="AC153" s="54"/>
      <c r="AD153" s="54"/>
      <c r="AE153" s="54"/>
      <c r="AF153" s="54"/>
      <c r="AG153" s="54"/>
      <c r="AH153" s="54"/>
      <c r="AI153" s="54"/>
      <c r="AJ153" s="54"/>
      <c r="AK153" s="54"/>
      <c r="AL153" s="54"/>
      <c r="AM153" s="54"/>
      <c r="AN153" s="54"/>
      <c r="AO153" s="54"/>
      <c r="AP153" s="54"/>
      <c r="AQ153" s="54"/>
      <c r="AR153" s="53" t="s">
        <v>52</v>
      </c>
      <c r="AS153" s="53" t="s">
        <v>52</v>
      </c>
      <c r="AT153" s="54"/>
      <c r="AU153" s="53" t="s">
        <v>392</v>
      </c>
      <c r="AV153" s="54">
        <v>80</v>
      </c>
    </row>
    <row r="154" spans="1:48" ht="30" customHeight="1">
      <c r="A154" s="50" t="s">
        <v>393</v>
      </c>
      <c r="B154" s="50" t="s">
        <v>394</v>
      </c>
      <c r="C154" s="50" t="s">
        <v>234</v>
      </c>
      <c r="D154" s="51">
        <v>1</v>
      </c>
      <c r="E154" s="52">
        <v>0</v>
      </c>
      <c r="F154" s="52">
        <f t="shared" si="25"/>
        <v>0</v>
      </c>
      <c r="G154" s="52">
        <v>0</v>
      </c>
      <c r="H154" s="52">
        <f t="shared" si="26"/>
        <v>0</v>
      </c>
      <c r="I154" s="52">
        <v>0</v>
      </c>
      <c r="J154" s="52">
        <f t="shared" si="27"/>
        <v>0</v>
      </c>
      <c r="K154" s="52">
        <f t="shared" si="28"/>
        <v>0</v>
      </c>
      <c r="L154" s="52">
        <f t="shared" si="29"/>
        <v>0</v>
      </c>
      <c r="M154" s="50" t="s">
        <v>395</v>
      </c>
      <c r="N154" s="53" t="s">
        <v>396</v>
      </c>
      <c r="O154" s="53" t="s">
        <v>52</v>
      </c>
      <c r="P154" s="53" t="s">
        <v>52</v>
      </c>
      <c r="Q154" s="53" t="s">
        <v>367</v>
      </c>
      <c r="R154" s="53" t="s">
        <v>63</v>
      </c>
      <c r="S154" s="53" t="s">
        <v>64</v>
      </c>
      <c r="T154" s="53" t="s">
        <v>64</v>
      </c>
      <c r="U154" s="54"/>
      <c r="V154" s="54"/>
      <c r="W154" s="54"/>
      <c r="X154" s="54"/>
      <c r="Y154" s="54"/>
      <c r="Z154" s="54"/>
      <c r="AA154" s="54"/>
      <c r="AB154" s="54"/>
      <c r="AC154" s="54"/>
      <c r="AD154" s="54"/>
      <c r="AE154" s="54"/>
      <c r="AF154" s="54"/>
      <c r="AG154" s="54"/>
      <c r="AH154" s="54"/>
      <c r="AI154" s="54"/>
      <c r="AJ154" s="54"/>
      <c r="AK154" s="54"/>
      <c r="AL154" s="54"/>
      <c r="AM154" s="54"/>
      <c r="AN154" s="54"/>
      <c r="AO154" s="54"/>
      <c r="AP154" s="54"/>
      <c r="AQ154" s="54"/>
      <c r="AR154" s="53" t="s">
        <v>52</v>
      </c>
      <c r="AS154" s="53" t="s">
        <v>52</v>
      </c>
      <c r="AT154" s="54"/>
      <c r="AU154" s="53" t="s">
        <v>397</v>
      </c>
      <c r="AV154" s="54">
        <v>81</v>
      </c>
    </row>
    <row r="155" spans="1:48" ht="30" customHeight="1">
      <c r="A155" s="50" t="s">
        <v>398</v>
      </c>
      <c r="B155" s="50" t="s">
        <v>399</v>
      </c>
      <c r="C155" s="50" t="s">
        <v>234</v>
      </c>
      <c r="D155" s="51">
        <v>1</v>
      </c>
      <c r="E155" s="52">
        <v>0</v>
      </c>
      <c r="F155" s="52">
        <f t="shared" si="25"/>
        <v>0</v>
      </c>
      <c r="G155" s="52">
        <v>0</v>
      </c>
      <c r="H155" s="52">
        <f t="shared" si="26"/>
        <v>0</v>
      </c>
      <c r="I155" s="52">
        <v>0</v>
      </c>
      <c r="J155" s="52">
        <f t="shared" si="27"/>
        <v>0</v>
      </c>
      <c r="K155" s="52">
        <f t="shared" si="28"/>
        <v>0</v>
      </c>
      <c r="L155" s="52">
        <f t="shared" si="29"/>
        <v>0</v>
      </c>
      <c r="M155" s="50" t="s">
        <v>400</v>
      </c>
      <c r="N155" s="53" t="s">
        <v>401</v>
      </c>
      <c r="O155" s="53" t="s">
        <v>52</v>
      </c>
      <c r="P155" s="53" t="s">
        <v>52</v>
      </c>
      <c r="Q155" s="53" t="s">
        <v>367</v>
      </c>
      <c r="R155" s="53" t="s">
        <v>63</v>
      </c>
      <c r="S155" s="53" t="s">
        <v>64</v>
      </c>
      <c r="T155" s="53" t="s">
        <v>64</v>
      </c>
      <c r="U155" s="54"/>
      <c r="V155" s="54"/>
      <c r="W155" s="54"/>
      <c r="X155" s="54"/>
      <c r="Y155" s="54"/>
      <c r="Z155" s="54"/>
      <c r="AA155" s="54"/>
      <c r="AB155" s="54"/>
      <c r="AC155" s="54"/>
      <c r="AD155" s="54"/>
      <c r="AE155" s="54"/>
      <c r="AF155" s="54"/>
      <c r="AG155" s="54"/>
      <c r="AH155" s="54"/>
      <c r="AI155" s="54"/>
      <c r="AJ155" s="54"/>
      <c r="AK155" s="54"/>
      <c r="AL155" s="54"/>
      <c r="AM155" s="54"/>
      <c r="AN155" s="54"/>
      <c r="AO155" s="54"/>
      <c r="AP155" s="54"/>
      <c r="AQ155" s="54"/>
      <c r="AR155" s="53" t="s">
        <v>52</v>
      </c>
      <c r="AS155" s="53" t="s">
        <v>52</v>
      </c>
      <c r="AT155" s="54"/>
      <c r="AU155" s="53" t="s">
        <v>402</v>
      </c>
      <c r="AV155" s="54">
        <v>82</v>
      </c>
    </row>
    <row r="156" spans="1:48" ht="30" customHeight="1">
      <c r="A156" s="50" t="s">
        <v>403</v>
      </c>
      <c r="B156" s="50" t="s">
        <v>404</v>
      </c>
      <c r="C156" s="50" t="s">
        <v>234</v>
      </c>
      <c r="D156" s="51">
        <v>1</v>
      </c>
      <c r="E156" s="52">
        <v>0</v>
      </c>
      <c r="F156" s="52">
        <f t="shared" si="25"/>
        <v>0</v>
      </c>
      <c r="G156" s="52">
        <v>0</v>
      </c>
      <c r="H156" s="52">
        <f t="shared" si="26"/>
        <v>0</v>
      </c>
      <c r="I156" s="52">
        <v>0</v>
      </c>
      <c r="J156" s="52">
        <f t="shared" si="27"/>
        <v>0</v>
      </c>
      <c r="K156" s="52">
        <f t="shared" si="28"/>
        <v>0</v>
      </c>
      <c r="L156" s="52">
        <f t="shared" si="29"/>
        <v>0</v>
      </c>
      <c r="M156" s="50" t="s">
        <v>405</v>
      </c>
      <c r="N156" s="53" t="s">
        <v>406</v>
      </c>
      <c r="O156" s="53" t="s">
        <v>52</v>
      </c>
      <c r="P156" s="53" t="s">
        <v>52</v>
      </c>
      <c r="Q156" s="53" t="s">
        <v>367</v>
      </c>
      <c r="R156" s="53" t="s">
        <v>63</v>
      </c>
      <c r="S156" s="53" t="s">
        <v>64</v>
      </c>
      <c r="T156" s="53" t="s">
        <v>64</v>
      </c>
      <c r="U156" s="54"/>
      <c r="V156" s="54"/>
      <c r="W156" s="54"/>
      <c r="X156" s="54"/>
      <c r="Y156" s="54"/>
      <c r="Z156" s="54"/>
      <c r="AA156" s="54"/>
      <c r="AB156" s="54"/>
      <c r="AC156" s="54"/>
      <c r="AD156" s="54"/>
      <c r="AE156" s="54"/>
      <c r="AF156" s="54"/>
      <c r="AG156" s="54"/>
      <c r="AH156" s="54"/>
      <c r="AI156" s="54"/>
      <c r="AJ156" s="54"/>
      <c r="AK156" s="54"/>
      <c r="AL156" s="54"/>
      <c r="AM156" s="54"/>
      <c r="AN156" s="54"/>
      <c r="AO156" s="54"/>
      <c r="AP156" s="54"/>
      <c r="AQ156" s="54"/>
      <c r="AR156" s="53" t="s">
        <v>52</v>
      </c>
      <c r="AS156" s="53" t="s">
        <v>52</v>
      </c>
      <c r="AT156" s="54"/>
      <c r="AU156" s="53" t="s">
        <v>407</v>
      </c>
      <c r="AV156" s="54">
        <v>83</v>
      </c>
    </row>
    <row r="157" spans="1:48" ht="30" customHeight="1">
      <c r="A157" s="50" t="s">
        <v>408</v>
      </c>
      <c r="B157" s="50" t="s">
        <v>404</v>
      </c>
      <c r="C157" s="50" t="s">
        <v>234</v>
      </c>
      <c r="D157" s="51">
        <v>1</v>
      </c>
      <c r="E157" s="52">
        <v>0</v>
      </c>
      <c r="F157" s="52">
        <f t="shared" si="25"/>
        <v>0</v>
      </c>
      <c r="G157" s="52">
        <v>0</v>
      </c>
      <c r="H157" s="52">
        <f t="shared" si="26"/>
        <v>0</v>
      </c>
      <c r="I157" s="52">
        <v>0</v>
      </c>
      <c r="J157" s="52">
        <f t="shared" si="27"/>
        <v>0</v>
      </c>
      <c r="K157" s="52">
        <f t="shared" si="28"/>
        <v>0</v>
      </c>
      <c r="L157" s="52">
        <f t="shared" si="29"/>
        <v>0</v>
      </c>
      <c r="M157" s="50" t="s">
        <v>409</v>
      </c>
      <c r="N157" s="53" t="s">
        <v>410</v>
      </c>
      <c r="O157" s="53" t="s">
        <v>52</v>
      </c>
      <c r="P157" s="53" t="s">
        <v>52</v>
      </c>
      <c r="Q157" s="53" t="s">
        <v>367</v>
      </c>
      <c r="R157" s="53" t="s">
        <v>63</v>
      </c>
      <c r="S157" s="53" t="s">
        <v>64</v>
      </c>
      <c r="T157" s="53" t="s">
        <v>64</v>
      </c>
      <c r="U157" s="54"/>
      <c r="V157" s="54"/>
      <c r="W157" s="54"/>
      <c r="X157" s="54"/>
      <c r="Y157" s="54"/>
      <c r="Z157" s="54"/>
      <c r="AA157" s="54"/>
      <c r="AB157" s="54"/>
      <c r="AC157" s="54"/>
      <c r="AD157" s="54"/>
      <c r="AE157" s="54"/>
      <c r="AF157" s="54"/>
      <c r="AG157" s="54"/>
      <c r="AH157" s="54"/>
      <c r="AI157" s="54"/>
      <c r="AJ157" s="54"/>
      <c r="AK157" s="54"/>
      <c r="AL157" s="54"/>
      <c r="AM157" s="54"/>
      <c r="AN157" s="54"/>
      <c r="AO157" s="54"/>
      <c r="AP157" s="54"/>
      <c r="AQ157" s="54"/>
      <c r="AR157" s="53" t="s">
        <v>52</v>
      </c>
      <c r="AS157" s="53" t="s">
        <v>52</v>
      </c>
      <c r="AT157" s="54"/>
      <c r="AU157" s="53" t="s">
        <v>411</v>
      </c>
      <c r="AV157" s="54">
        <v>84</v>
      </c>
    </row>
    <row r="158" spans="1:48" ht="30" customHeight="1">
      <c r="A158" s="50" t="s">
        <v>412</v>
      </c>
      <c r="B158" s="50" t="s">
        <v>413</v>
      </c>
      <c r="C158" s="50" t="s">
        <v>234</v>
      </c>
      <c r="D158" s="51">
        <v>1</v>
      </c>
      <c r="E158" s="52">
        <v>0</v>
      </c>
      <c r="F158" s="52">
        <f t="shared" si="25"/>
        <v>0</v>
      </c>
      <c r="G158" s="52">
        <v>0</v>
      </c>
      <c r="H158" s="52">
        <f t="shared" si="26"/>
        <v>0</v>
      </c>
      <c r="I158" s="52">
        <v>0</v>
      </c>
      <c r="J158" s="52">
        <f t="shared" si="27"/>
        <v>0</v>
      </c>
      <c r="K158" s="52">
        <f t="shared" si="28"/>
        <v>0</v>
      </c>
      <c r="L158" s="52">
        <f t="shared" si="29"/>
        <v>0</v>
      </c>
      <c r="M158" s="50" t="s">
        <v>414</v>
      </c>
      <c r="N158" s="53" t="s">
        <v>415</v>
      </c>
      <c r="O158" s="53" t="s">
        <v>52</v>
      </c>
      <c r="P158" s="53" t="s">
        <v>52</v>
      </c>
      <c r="Q158" s="53" t="s">
        <v>367</v>
      </c>
      <c r="R158" s="53" t="s">
        <v>63</v>
      </c>
      <c r="S158" s="53" t="s">
        <v>64</v>
      </c>
      <c r="T158" s="53" t="s">
        <v>64</v>
      </c>
      <c r="U158" s="54"/>
      <c r="V158" s="54"/>
      <c r="W158" s="54"/>
      <c r="X158" s="54"/>
      <c r="Y158" s="54"/>
      <c r="Z158" s="54"/>
      <c r="AA158" s="54"/>
      <c r="AB158" s="54"/>
      <c r="AC158" s="54"/>
      <c r="AD158" s="54"/>
      <c r="AE158" s="54"/>
      <c r="AF158" s="54"/>
      <c r="AG158" s="54"/>
      <c r="AH158" s="54"/>
      <c r="AI158" s="54"/>
      <c r="AJ158" s="54"/>
      <c r="AK158" s="54"/>
      <c r="AL158" s="54"/>
      <c r="AM158" s="54"/>
      <c r="AN158" s="54"/>
      <c r="AO158" s="54"/>
      <c r="AP158" s="54"/>
      <c r="AQ158" s="54"/>
      <c r="AR158" s="53" t="s">
        <v>52</v>
      </c>
      <c r="AS158" s="53" t="s">
        <v>52</v>
      </c>
      <c r="AT158" s="54"/>
      <c r="AU158" s="53" t="s">
        <v>416</v>
      </c>
      <c r="AV158" s="54">
        <v>85</v>
      </c>
    </row>
    <row r="159" spans="1:48" ht="30" customHeight="1">
      <c r="A159" s="50" t="s">
        <v>417</v>
      </c>
      <c r="B159" s="50" t="s">
        <v>418</v>
      </c>
      <c r="C159" s="50" t="s">
        <v>234</v>
      </c>
      <c r="D159" s="51">
        <v>4</v>
      </c>
      <c r="E159" s="52">
        <v>0</v>
      </c>
      <c r="F159" s="52">
        <f t="shared" si="25"/>
        <v>0</v>
      </c>
      <c r="G159" s="52">
        <v>0</v>
      </c>
      <c r="H159" s="52">
        <f t="shared" si="26"/>
        <v>0</v>
      </c>
      <c r="I159" s="52">
        <v>0</v>
      </c>
      <c r="J159" s="52">
        <f t="shared" si="27"/>
        <v>0</v>
      </c>
      <c r="K159" s="52">
        <f t="shared" si="28"/>
        <v>0</v>
      </c>
      <c r="L159" s="52">
        <f t="shared" si="29"/>
        <v>0</v>
      </c>
      <c r="M159" s="50" t="s">
        <v>419</v>
      </c>
      <c r="N159" s="53" t="s">
        <v>420</v>
      </c>
      <c r="O159" s="53" t="s">
        <v>52</v>
      </c>
      <c r="P159" s="53" t="s">
        <v>52</v>
      </c>
      <c r="Q159" s="53" t="s">
        <v>367</v>
      </c>
      <c r="R159" s="53" t="s">
        <v>63</v>
      </c>
      <c r="S159" s="53" t="s">
        <v>64</v>
      </c>
      <c r="T159" s="53" t="s">
        <v>64</v>
      </c>
      <c r="U159" s="54"/>
      <c r="V159" s="54"/>
      <c r="W159" s="54"/>
      <c r="X159" s="54"/>
      <c r="Y159" s="54"/>
      <c r="Z159" s="54"/>
      <c r="AA159" s="54"/>
      <c r="AB159" s="54"/>
      <c r="AC159" s="54"/>
      <c r="AD159" s="54"/>
      <c r="AE159" s="54"/>
      <c r="AF159" s="54"/>
      <c r="AG159" s="54"/>
      <c r="AH159" s="54"/>
      <c r="AI159" s="54"/>
      <c r="AJ159" s="54"/>
      <c r="AK159" s="54"/>
      <c r="AL159" s="54"/>
      <c r="AM159" s="54"/>
      <c r="AN159" s="54"/>
      <c r="AO159" s="54"/>
      <c r="AP159" s="54"/>
      <c r="AQ159" s="54"/>
      <c r="AR159" s="53" t="s">
        <v>52</v>
      </c>
      <c r="AS159" s="53" t="s">
        <v>52</v>
      </c>
      <c r="AT159" s="54"/>
      <c r="AU159" s="53" t="s">
        <v>421</v>
      </c>
      <c r="AV159" s="54">
        <v>86</v>
      </c>
    </row>
    <row r="160" spans="1:48" ht="30" customHeight="1">
      <c r="A160" s="50" t="s">
        <v>422</v>
      </c>
      <c r="B160" s="50" t="s">
        <v>423</v>
      </c>
      <c r="C160" s="50" t="s">
        <v>234</v>
      </c>
      <c r="D160" s="51">
        <v>17</v>
      </c>
      <c r="E160" s="52">
        <v>0</v>
      </c>
      <c r="F160" s="52">
        <f t="shared" si="25"/>
        <v>0</v>
      </c>
      <c r="G160" s="52">
        <v>0</v>
      </c>
      <c r="H160" s="52">
        <f t="shared" si="26"/>
        <v>0</v>
      </c>
      <c r="I160" s="52">
        <v>0</v>
      </c>
      <c r="J160" s="52">
        <f t="shared" si="27"/>
        <v>0</v>
      </c>
      <c r="K160" s="52">
        <f t="shared" si="28"/>
        <v>0</v>
      </c>
      <c r="L160" s="52">
        <f t="shared" si="29"/>
        <v>0</v>
      </c>
      <c r="M160" s="50" t="s">
        <v>424</v>
      </c>
      <c r="N160" s="53" t="s">
        <v>425</v>
      </c>
      <c r="O160" s="53" t="s">
        <v>52</v>
      </c>
      <c r="P160" s="53" t="s">
        <v>52</v>
      </c>
      <c r="Q160" s="53" t="s">
        <v>367</v>
      </c>
      <c r="R160" s="53" t="s">
        <v>63</v>
      </c>
      <c r="S160" s="53" t="s">
        <v>64</v>
      </c>
      <c r="T160" s="53" t="s">
        <v>64</v>
      </c>
      <c r="U160" s="54"/>
      <c r="V160" s="54"/>
      <c r="W160" s="54"/>
      <c r="X160" s="54"/>
      <c r="Y160" s="54"/>
      <c r="Z160" s="54"/>
      <c r="AA160" s="54"/>
      <c r="AB160" s="54"/>
      <c r="AC160" s="54"/>
      <c r="AD160" s="54"/>
      <c r="AE160" s="54"/>
      <c r="AF160" s="54"/>
      <c r="AG160" s="54"/>
      <c r="AH160" s="54"/>
      <c r="AI160" s="54"/>
      <c r="AJ160" s="54"/>
      <c r="AK160" s="54"/>
      <c r="AL160" s="54"/>
      <c r="AM160" s="54"/>
      <c r="AN160" s="54"/>
      <c r="AO160" s="54"/>
      <c r="AP160" s="54"/>
      <c r="AQ160" s="54"/>
      <c r="AR160" s="53" t="s">
        <v>52</v>
      </c>
      <c r="AS160" s="53" t="s">
        <v>52</v>
      </c>
      <c r="AT160" s="54"/>
      <c r="AU160" s="53" t="s">
        <v>426</v>
      </c>
      <c r="AV160" s="54">
        <v>87</v>
      </c>
    </row>
    <row r="161" spans="1:48" ht="30" customHeight="1">
      <c r="A161" s="50" t="s">
        <v>427</v>
      </c>
      <c r="B161" s="50" t="s">
        <v>369</v>
      </c>
      <c r="C161" s="50" t="s">
        <v>234</v>
      </c>
      <c r="D161" s="51">
        <v>1</v>
      </c>
      <c r="E161" s="52">
        <v>0</v>
      </c>
      <c r="F161" s="52">
        <f t="shared" si="25"/>
        <v>0</v>
      </c>
      <c r="G161" s="52">
        <v>0</v>
      </c>
      <c r="H161" s="52">
        <f t="shared" si="26"/>
        <v>0</v>
      </c>
      <c r="I161" s="52">
        <v>0</v>
      </c>
      <c r="J161" s="52">
        <f t="shared" si="27"/>
        <v>0</v>
      </c>
      <c r="K161" s="52">
        <f t="shared" si="28"/>
        <v>0</v>
      </c>
      <c r="L161" s="52">
        <f t="shared" si="29"/>
        <v>0</v>
      </c>
      <c r="M161" s="50" t="s">
        <v>428</v>
      </c>
      <c r="N161" s="53" t="s">
        <v>429</v>
      </c>
      <c r="O161" s="53" t="s">
        <v>52</v>
      </c>
      <c r="P161" s="53" t="s">
        <v>52</v>
      </c>
      <c r="Q161" s="53" t="s">
        <v>367</v>
      </c>
      <c r="R161" s="53" t="s">
        <v>63</v>
      </c>
      <c r="S161" s="53" t="s">
        <v>64</v>
      </c>
      <c r="T161" s="53" t="s">
        <v>64</v>
      </c>
      <c r="U161" s="54"/>
      <c r="V161" s="54"/>
      <c r="W161" s="54"/>
      <c r="X161" s="54"/>
      <c r="Y161" s="54"/>
      <c r="Z161" s="54"/>
      <c r="AA161" s="54"/>
      <c r="AB161" s="54"/>
      <c r="AC161" s="54"/>
      <c r="AD161" s="54"/>
      <c r="AE161" s="54"/>
      <c r="AF161" s="54"/>
      <c r="AG161" s="54"/>
      <c r="AH161" s="54"/>
      <c r="AI161" s="54"/>
      <c r="AJ161" s="54"/>
      <c r="AK161" s="54"/>
      <c r="AL161" s="54"/>
      <c r="AM161" s="54"/>
      <c r="AN161" s="54"/>
      <c r="AO161" s="54"/>
      <c r="AP161" s="54"/>
      <c r="AQ161" s="54"/>
      <c r="AR161" s="53" t="s">
        <v>52</v>
      </c>
      <c r="AS161" s="53" t="s">
        <v>52</v>
      </c>
      <c r="AT161" s="54"/>
      <c r="AU161" s="53" t="s">
        <v>430</v>
      </c>
      <c r="AV161" s="54">
        <v>88</v>
      </c>
    </row>
    <row r="162" spans="1:48" ht="30" customHeight="1">
      <c r="A162" s="50" t="s">
        <v>431</v>
      </c>
      <c r="B162" s="50" t="s">
        <v>404</v>
      </c>
      <c r="C162" s="50" t="s">
        <v>234</v>
      </c>
      <c r="D162" s="51">
        <v>2</v>
      </c>
      <c r="E162" s="52">
        <v>0</v>
      </c>
      <c r="F162" s="52">
        <f t="shared" si="25"/>
        <v>0</v>
      </c>
      <c r="G162" s="52">
        <v>0</v>
      </c>
      <c r="H162" s="52">
        <f t="shared" si="26"/>
        <v>0</v>
      </c>
      <c r="I162" s="52">
        <v>0</v>
      </c>
      <c r="J162" s="52">
        <f t="shared" si="27"/>
        <v>0</v>
      </c>
      <c r="K162" s="52">
        <f t="shared" si="28"/>
        <v>0</v>
      </c>
      <c r="L162" s="52">
        <f t="shared" si="29"/>
        <v>0</v>
      </c>
      <c r="M162" s="50" t="s">
        <v>432</v>
      </c>
      <c r="N162" s="53" t="s">
        <v>433</v>
      </c>
      <c r="O162" s="53" t="s">
        <v>52</v>
      </c>
      <c r="P162" s="53" t="s">
        <v>52</v>
      </c>
      <c r="Q162" s="53" t="s">
        <v>367</v>
      </c>
      <c r="R162" s="53" t="s">
        <v>63</v>
      </c>
      <c r="S162" s="53" t="s">
        <v>64</v>
      </c>
      <c r="T162" s="53" t="s">
        <v>64</v>
      </c>
      <c r="U162" s="54"/>
      <c r="V162" s="54"/>
      <c r="W162" s="54"/>
      <c r="X162" s="54"/>
      <c r="Y162" s="54"/>
      <c r="Z162" s="54"/>
      <c r="AA162" s="54"/>
      <c r="AB162" s="54"/>
      <c r="AC162" s="54"/>
      <c r="AD162" s="54"/>
      <c r="AE162" s="54"/>
      <c r="AF162" s="54"/>
      <c r="AG162" s="54"/>
      <c r="AH162" s="54"/>
      <c r="AI162" s="54"/>
      <c r="AJ162" s="54"/>
      <c r="AK162" s="54"/>
      <c r="AL162" s="54"/>
      <c r="AM162" s="54"/>
      <c r="AN162" s="54"/>
      <c r="AO162" s="54"/>
      <c r="AP162" s="54"/>
      <c r="AQ162" s="54"/>
      <c r="AR162" s="53" t="s">
        <v>52</v>
      </c>
      <c r="AS162" s="53" t="s">
        <v>52</v>
      </c>
      <c r="AT162" s="54"/>
      <c r="AU162" s="53" t="s">
        <v>434</v>
      </c>
      <c r="AV162" s="54">
        <v>89</v>
      </c>
    </row>
    <row r="163" spans="1:48" ht="30" customHeight="1">
      <c r="A163" s="50" t="s">
        <v>435</v>
      </c>
      <c r="B163" s="50" t="s">
        <v>436</v>
      </c>
      <c r="C163" s="50" t="s">
        <v>234</v>
      </c>
      <c r="D163" s="51">
        <v>1</v>
      </c>
      <c r="E163" s="52">
        <v>0</v>
      </c>
      <c r="F163" s="52">
        <f t="shared" si="25"/>
        <v>0</v>
      </c>
      <c r="G163" s="52">
        <v>0</v>
      </c>
      <c r="H163" s="52">
        <f t="shared" si="26"/>
        <v>0</v>
      </c>
      <c r="I163" s="52">
        <v>0</v>
      </c>
      <c r="J163" s="52">
        <f t="shared" si="27"/>
        <v>0</v>
      </c>
      <c r="K163" s="52">
        <f t="shared" si="28"/>
        <v>0</v>
      </c>
      <c r="L163" s="52">
        <f t="shared" si="29"/>
        <v>0</v>
      </c>
      <c r="M163" s="50" t="s">
        <v>437</v>
      </c>
      <c r="N163" s="53" t="s">
        <v>438</v>
      </c>
      <c r="O163" s="53" t="s">
        <v>52</v>
      </c>
      <c r="P163" s="53" t="s">
        <v>52</v>
      </c>
      <c r="Q163" s="53" t="s">
        <v>367</v>
      </c>
      <c r="R163" s="53" t="s">
        <v>63</v>
      </c>
      <c r="S163" s="53" t="s">
        <v>64</v>
      </c>
      <c r="T163" s="53" t="s">
        <v>64</v>
      </c>
      <c r="U163" s="54"/>
      <c r="V163" s="54"/>
      <c r="W163" s="54"/>
      <c r="X163" s="54"/>
      <c r="Y163" s="54"/>
      <c r="Z163" s="54"/>
      <c r="AA163" s="54"/>
      <c r="AB163" s="54"/>
      <c r="AC163" s="54"/>
      <c r="AD163" s="54"/>
      <c r="AE163" s="54"/>
      <c r="AF163" s="54"/>
      <c r="AG163" s="54"/>
      <c r="AH163" s="54"/>
      <c r="AI163" s="54"/>
      <c r="AJ163" s="54"/>
      <c r="AK163" s="54"/>
      <c r="AL163" s="54"/>
      <c r="AM163" s="54"/>
      <c r="AN163" s="54"/>
      <c r="AO163" s="54"/>
      <c r="AP163" s="54"/>
      <c r="AQ163" s="54"/>
      <c r="AR163" s="53" t="s">
        <v>52</v>
      </c>
      <c r="AS163" s="53" t="s">
        <v>52</v>
      </c>
      <c r="AT163" s="54"/>
      <c r="AU163" s="53" t="s">
        <v>439</v>
      </c>
      <c r="AV163" s="54">
        <v>90</v>
      </c>
    </row>
    <row r="164" spans="1:48" ht="30" customHeight="1">
      <c r="A164" s="50" t="s">
        <v>440</v>
      </c>
      <c r="B164" s="50" t="s">
        <v>441</v>
      </c>
      <c r="C164" s="50" t="s">
        <v>234</v>
      </c>
      <c r="D164" s="51">
        <v>1</v>
      </c>
      <c r="E164" s="52">
        <v>0</v>
      </c>
      <c r="F164" s="52">
        <f t="shared" si="25"/>
        <v>0</v>
      </c>
      <c r="G164" s="52">
        <v>0</v>
      </c>
      <c r="H164" s="52">
        <f t="shared" si="26"/>
        <v>0</v>
      </c>
      <c r="I164" s="52">
        <v>0</v>
      </c>
      <c r="J164" s="52">
        <f t="shared" si="27"/>
        <v>0</v>
      </c>
      <c r="K164" s="52">
        <f t="shared" si="28"/>
        <v>0</v>
      </c>
      <c r="L164" s="52">
        <f t="shared" si="29"/>
        <v>0</v>
      </c>
      <c r="M164" s="50" t="s">
        <v>442</v>
      </c>
      <c r="N164" s="53" t="s">
        <v>443</v>
      </c>
      <c r="O164" s="53" t="s">
        <v>52</v>
      </c>
      <c r="P164" s="53" t="s">
        <v>52</v>
      </c>
      <c r="Q164" s="53" t="s">
        <v>367</v>
      </c>
      <c r="R164" s="53" t="s">
        <v>63</v>
      </c>
      <c r="S164" s="53" t="s">
        <v>64</v>
      </c>
      <c r="T164" s="53" t="s">
        <v>64</v>
      </c>
      <c r="U164" s="54"/>
      <c r="V164" s="54"/>
      <c r="W164" s="54"/>
      <c r="X164" s="54"/>
      <c r="Y164" s="54"/>
      <c r="Z164" s="54"/>
      <c r="AA164" s="54"/>
      <c r="AB164" s="54"/>
      <c r="AC164" s="54"/>
      <c r="AD164" s="54"/>
      <c r="AE164" s="54"/>
      <c r="AF164" s="54"/>
      <c r="AG164" s="54"/>
      <c r="AH164" s="54"/>
      <c r="AI164" s="54"/>
      <c r="AJ164" s="54"/>
      <c r="AK164" s="54"/>
      <c r="AL164" s="54"/>
      <c r="AM164" s="54"/>
      <c r="AN164" s="54"/>
      <c r="AO164" s="54"/>
      <c r="AP164" s="54"/>
      <c r="AQ164" s="54"/>
      <c r="AR164" s="53" t="s">
        <v>52</v>
      </c>
      <c r="AS164" s="53" t="s">
        <v>52</v>
      </c>
      <c r="AT164" s="54"/>
      <c r="AU164" s="53" t="s">
        <v>444</v>
      </c>
      <c r="AV164" s="54">
        <v>91</v>
      </c>
    </row>
    <row r="165" spans="1:48" ht="30" customHeight="1">
      <c r="A165" s="50" t="s">
        <v>445</v>
      </c>
      <c r="B165" s="50" t="s">
        <v>446</v>
      </c>
      <c r="C165" s="50" t="s">
        <v>234</v>
      </c>
      <c r="D165" s="51">
        <v>1</v>
      </c>
      <c r="E165" s="52">
        <v>0</v>
      </c>
      <c r="F165" s="52">
        <f t="shared" si="25"/>
        <v>0</v>
      </c>
      <c r="G165" s="52">
        <v>0</v>
      </c>
      <c r="H165" s="52">
        <f t="shared" si="26"/>
        <v>0</v>
      </c>
      <c r="I165" s="52">
        <v>0</v>
      </c>
      <c r="J165" s="52">
        <f t="shared" si="27"/>
        <v>0</v>
      </c>
      <c r="K165" s="52">
        <f t="shared" si="28"/>
        <v>0</v>
      </c>
      <c r="L165" s="52">
        <f t="shared" si="29"/>
        <v>0</v>
      </c>
      <c r="M165" s="50" t="s">
        <v>447</v>
      </c>
      <c r="N165" s="53" t="s">
        <v>448</v>
      </c>
      <c r="O165" s="53" t="s">
        <v>52</v>
      </c>
      <c r="P165" s="53" t="s">
        <v>52</v>
      </c>
      <c r="Q165" s="53" t="s">
        <v>367</v>
      </c>
      <c r="R165" s="53" t="s">
        <v>63</v>
      </c>
      <c r="S165" s="53" t="s">
        <v>64</v>
      </c>
      <c r="T165" s="53" t="s">
        <v>64</v>
      </c>
      <c r="U165" s="54"/>
      <c r="V165" s="54"/>
      <c r="W165" s="54"/>
      <c r="X165" s="54"/>
      <c r="Y165" s="54"/>
      <c r="Z165" s="54"/>
      <c r="AA165" s="54"/>
      <c r="AB165" s="54"/>
      <c r="AC165" s="54"/>
      <c r="AD165" s="54"/>
      <c r="AE165" s="54"/>
      <c r="AF165" s="54"/>
      <c r="AG165" s="54"/>
      <c r="AH165" s="54"/>
      <c r="AI165" s="54"/>
      <c r="AJ165" s="54"/>
      <c r="AK165" s="54"/>
      <c r="AL165" s="54"/>
      <c r="AM165" s="54"/>
      <c r="AN165" s="54"/>
      <c r="AO165" s="54"/>
      <c r="AP165" s="54"/>
      <c r="AQ165" s="54"/>
      <c r="AR165" s="53" t="s">
        <v>52</v>
      </c>
      <c r="AS165" s="53" t="s">
        <v>52</v>
      </c>
      <c r="AT165" s="54"/>
      <c r="AU165" s="53" t="s">
        <v>449</v>
      </c>
      <c r="AV165" s="54">
        <v>92</v>
      </c>
    </row>
    <row r="166" spans="1:48" ht="30" customHeight="1">
      <c r="A166" s="50" t="s">
        <v>450</v>
      </c>
      <c r="B166" s="50" t="s">
        <v>446</v>
      </c>
      <c r="C166" s="50" t="s">
        <v>234</v>
      </c>
      <c r="D166" s="51">
        <v>1</v>
      </c>
      <c r="E166" s="52">
        <v>0</v>
      </c>
      <c r="F166" s="52">
        <f t="shared" si="25"/>
        <v>0</v>
      </c>
      <c r="G166" s="52">
        <v>0</v>
      </c>
      <c r="H166" s="52">
        <f t="shared" si="26"/>
        <v>0</v>
      </c>
      <c r="I166" s="52">
        <v>0</v>
      </c>
      <c r="J166" s="52">
        <f t="shared" si="27"/>
        <v>0</v>
      </c>
      <c r="K166" s="52">
        <f t="shared" si="28"/>
        <v>0</v>
      </c>
      <c r="L166" s="52">
        <f t="shared" si="29"/>
        <v>0</v>
      </c>
      <c r="M166" s="50" t="s">
        <v>451</v>
      </c>
      <c r="N166" s="53" t="s">
        <v>452</v>
      </c>
      <c r="O166" s="53" t="s">
        <v>52</v>
      </c>
      <c r="P166" s="53" t="s">
        <v>52</v>
      </c>
      <c r="Q166" s="53" t="s">
        <v>367</v>
      </c>
      <c r="R166" s="53" t="s">
        <v>63</v>
      </c>
      <c r="S166" s="53" t="s">
        <v>64</v>
      </c>
      <c r="T166" s="53" t="s">
        <v>64</v>
      </c>
      <c r="U166" s="54"/>
      <c r="V166" s="54"/>
      <c r="W166" s="54"/>
      <c r="X166" s="54"/>
      <c r="Y166" s="54"/>
      <c r="Z166" s="54"/>
      <c r="AA166" s="54"/>
      <c r="AB166" s="54"/>
      <c r="AC166" s="54"/>
      <c r="AD166" s="54"/>
      <c r="AE166" s="54"/>
      <c r="AF166" s="54"/>
      <c r="AG166" s="54"/>
      <c r="AH166" s="54"/>
      <c r="AI166" s="54"/>
      <c r="AJ166" s="54"/>
      <c r="AK166" s="54"/>
      <c r="AL166" s="54"/>
      <c r="AM166" s="54"/>
      <c r="AN166" s="54"/>
      <c r="AO166" s="54"/>
      <c r="AP166" s="54"/>
      <c r="AQ166" s="54"/>
      <c r="AR166" s="53" t="s">
        <v>52</v>
      </c>
      <c r="AS166" s="53" t="s">
        <v>52</v>
      </c>
      <c r="AT166" s="54"/>
      <c r="AU166" s="53" t="s">
        <v>453</v>
      </c>
      <c r="AV166" s="54">
        <v>93</v>
      </c>
    </row>
    <row r="167" spans="1:48" ht="30" customHeight="1">
      <c r="A167" s="50" t="s">
        <v>454</v>
      </c>
      <c r="B167" s="50" t="s">
        <v>455</v>
      </c>
      <c r="C167" s="50" t="s">
        <v>234</v>
      </c>
      <c r="D167" s="51">
        <v>2</v>
      </c>
      <c r="E167" s="52">
        <v>0</v>
      </c>
      <c r="F167" s="52">
        <f t="shared" si="25"/>
        <v>0</v>
      </c>
      <c r="G167" s="52">
        <v>0</v>
      </c>
      <c r="H167" s="52">
        <f t="shared" si="26"/>
        <v>0</v>
      </c>
      <c r="I167" s="52">
        <v>0</v>
      </c>
      <c r="J167" s="52">
        <f t="shared" si="27"/>
        <v>0</v>
      </c>
      <c r="K167" s="52">
        <f t="shared" si="28"/>
        <v>0</v>
      </c>
      <c r="L167" s="52">
        <f t="shared" si="29"/>
        <v>0</v>
      </c>
      <c r="M167" s="50" t="s">
        <v>456</v>
      </c>
      <c r="N167" s="53" t="s">
        <v>457</v>
      </c>
      <c r="O167" s="53" t="s">
        <v>52</v>
      </c>
      <c r="P167" s="53" t="s">
        <v>52</v>
      </c>
      <c r="Q167" s="53" t="s">
        <v>367</v>
      </c>
      <c r="R167" s="53" t="s">
        <v>63</v>
      </c>
      <c r="S167" s="53" t="s">
        <v>64</v>
      </c>
      <c r="T167" s="53" t="s">
        <v>64</v>
      </c>
      <c r="U167" s="54"/>
      <c r="V167" s="54"/>
      <c r="W167" s="54"/>
      <c r="X167" s="54"/>
      <c r="Y167" s="54"/>
      <c r="Z167" s="54"/>
      <c r="AA167" s="54"/>
      <c r="AB167" s="54"/>
      <c r="AC167" s="54"/>
      <c r="AD167" s="54"/>
      <c r="AE167" s="54"/>
      <c r="AF167" s="54"/>
      <c r="AG167" s="54"/>
      <c r="AH167" s="54"/>
      <c r="AI167" s="54"/>
      <c r="AJ167" s="54"/>
      <c r="AK167" s="54"/>
      <c r="AL167" s="54"/>
      <c r="AM167" s="54"/>
      <c r="AN167" s="54"/>
      <c r="AO167" s="54"/>
      <c r="AP167" s="54"/>
      <c r="AQ167" s="54"/>
      <c r="AR167" s="53" t="s">
        <v>52</v>
      </c>
      <c r="AS167" s="53" t="s">
        <v>52</v>
      </c>
      <c r="AT167" s="54"/>
      <c r="AU167" s="53" t="s">
        <v>458</v>
      </c>
      <c r="AV167" s="54">
        <v>94</v>
      </c>
    </row>
    <row r="168" spans="1:48" ht="30" customHeight="1">
      <c r="A168" s="50" t="s">
        <v>459</v>
      </c>
      <c r="B168" s="50" t="s">
        <v>460</v>
      </c>
      <c r="C168" s="50" t="s">
        <v>461</v>
      </c>
      <c r="D168" s="51">
        <v>48</v>
      </c>
      <c r="E168" s="52">
        <v>0</v>
      </c>
      <c r="F168" s="52">
        <f t="shared" si="25"/>
        <v>0</v>
      </c>
      <c r="G168" s="52">
        <v>0</v>
      </c>
      <c r="H168" s="52">
        <f t="shared" si="26"/>
        <v>0</v>
      </c>
      <c r="I168" s="52">
        <v>0</v>
      </c>
      <c r="J168" s="52">
        <f t="shared" si="27"/>
        <v>0</v>
      </c>
      <c r="K168" s="52">
        <f t="shared" si="28"/>
        <v>0</v>
      </c>
      <c r="L168" s="52">
        <f t="shared" si="29"/>
        <v>0</v>
      </c>
      <c r="M168" s="50" t="s">
        <v>52</v>
      </c>
      <c r="N168" s="53" t="s">
        <v>462</v>
      </c>
      <c r="O168" s="53" t="s">
        <v>52</v>
      </c>
      <c r="P168" s="53" t="s">
        <v>52</v>
      </c>
      <c r="Q168" s="53" t="s">
        <v>367</v>
      </c>
      <c r="R168" s="53" t="s">
        <v>64</v>
      </c>
      <c r="S168" s="53" t="s">
        <v>64</v>
      </c>
      <c r="T168" s="53" t="s">
        <v>63</v>
      </c>
      <c r="U168" s="54"/>
      <c r="V168" s="54"/>
      <c r="W168" s="54"/>
      <c r="X168" s="54"/>
      <c r="Y168" s="54"/>
      <c r="Z168" s="54"/>
      <c r="AA168" s="54"/>
      <c r="AB168" s="54"/>
      <c r="AC168" s="54"/>
      <c r="AD168" s="54"/>
      <c r="AE168" s="54"/>
      <c r="AF168" s="54"/>
      <c r="AG168" s="54"/>
      <c r="AH168" s="54"/>
      <c r="AI168" s="54"/>
      <c r="AJ168" s="54"/>
      <c r="AK168" s="54"/>
      <c r="AL168" s="54"/>
      <c r="AM168" s="54"/>
      <c r="AN168" s="54"/>
      <c r="AO168" s="54"/>
      <c r="AP168" s="54"/>
      <c r="AQ168" s="54"/>
      <c r="AR168" s="53" t="s">
        <v>52</v>
      </c>
      <c r="AS168" s="53" t="s">
        <v>52</v>
      </c>
      <c r="AT168" s="54"/>
      <c r="AU168" s="53" t="s">
        <v>463</v>
      </c>
      <c r="AV168" s="54">
        <v>70</v>
      </c>
    </row>
    <row r="169" spans="1:48" ht="30" customHeight="1">
      <c r="A169" s="50" t="s">
        <v>464</v>
      </c>
      <c r="B169" s="50" t="s">
        <v>465</v>
      </c>
      <c r="C169" s="50" t="s">
        <v>461</v>
      </c>
      <c r="D169" s="51">
        <v>48</v>
      </c>
      <c r="E169" s="52">
        <v>0</v>
      </c>
      <c r="F169" s="52">
        <f t="shared" si="25"/>
        <v>0</v>
      </c>
      <c r="G169" s="52">
        <v>0</v>
      </c>
      <c r="H169" s="52">
        <f t="shared" si="26"/>
        <v>0</v>
      </c>
      <c r="I169" s="52">
        <v>0</v>
      </c>
      <c r="J169" s="52">
        <f t="shared" si="27"/>
        <v>0</v>
      </c>
      <c r="K169" s="52">
        <f t="shared" si="28"/>
        <v>0</v>
      </c>
      <c r="L169" s="52">
        <f t="shared" si="29"/>
        <v>0</v>
      </c>
      <c r="M169" s="50" t="s">
        <v>52</v>
      </c>
      <c r="N169" s="53" t="s">
        <v>466</v>
      </c>
      <c r="O169" s="53" t="s">
        <v>52</v>
      </c>
      <c r="P169" s="53" t="s">
        <v>52</v>
      </c>
      <c r="Q169" s="53" t="s">
        <v>367</v>
      </c>
      <c r="R169" s="53" t="s">
        <v>64</v>
      </c>
      <c r="S169" s="53" t="s">
        <v>64</v>
      </c>
      <c r="T169" s="53" t="s">
        <v>63</v>
      </c>
      <c r="U169" s="54"/>
      <c r="V169" s="54"/>
      <c r="W169" s="54"/>
      <c r="X169" s="54"/>
      <c r="Y169" s="54"/>
      <c r="Z169" s="54"/>
      <c r="AA169" s="54"/>
      <c r="AB169" s="54"/>
      <c r="AC169" s="54"/>
      <c r="AD169" s="54"/>
      <c r="AE169" s="54"/>
      <c r="AF169" s="54"/>
      <c r="AG169" s="54"/>
      <c r="AH169" s="54"/>
      <c r="AI169" s="54"/>
      <c r="AJ169" s="54"/>
      <c r="AK169" s="54"/>
      <c r="AL169" s="54"/>
      <c r="AM169" s="54"/>
      <c r="AN169" s="54"/>
      <c r="AO169" s="54"/>
      <c r="AP169" s="54"/>
      <c r="AQ169" s="54"/>
      <c r="AR169" s="53" t="s">
        <v>52</v>
      </c>
      <c r="AS169" s="53" t="s">
        <v>52</v>
      </c>
      <c r="AT169" s="54"/>
      <c r="AU169" s="53" t="s">
        <v>467</v>
      </c>
      <c r="AV169" s="54">
        <v>71</v>
      </c>
    </row>
    <row r="170" spans="1:48" ht="30" customHeight="1">
      <c r="A170" s="50" t="s">
        <v>468</v>
      </c>
      <c r="B170" s="50" t="s">
        <v>469</v>
      </c>
      <c r="C170" s="50" t="s">
        <v>461</v>
      </c>
      <c r="D170" s="51">
        <v>48</v>
      </c>
      <c r="E170" s="52">
        <v>0</v>
      </c>
      <c r="F170" s="52">
        <f t="shared" si="25"/>
        <v>0</v>
      </c>
      <c r="G170" s="52">
        <v>0</v>
      </c>
      <c r="H170" s="52">
        <f t="shared" si="26"/>
        <v>0</v>
      </c>
      <c r="I170" s="52">
        <v>0</v>
      </c>
      <c r="J170" s="52">
        <f t="shared" si="27"/>
        <v>0</v>
      </c>
      <c r="K170" s="52">
        <f t="shared" si="28"/>
        <v>0</v>
      </c>
      <c r="L170" s="52">
        <f t="shared" si="29"/>
        <v>0</v>
      </c>
      <c r="M170" s="50" t="s">
        <v>52</v>
      </c>
      <c r="N170" s="53" t="s">
        <v>470</v>
      </c>
      <c r="O170" s="53" t="s">
        <v>52</v>
      </c>
      <c r="P170" s="53" t="s">
        <v>52</v>
      </c>
      <c r="Q170" s="53" t="s">
        <v>367</v>
      </c>
      <c r="R170" s="53" t="s">
        <v>64</v>
      </c>
      <c r="S170" s="53" t="s">
        <v>64</v>
      </c>
      <c r="T170" s="53" t="s">
        <v>63</v>
      </c>
      <c r="U170" s="54"/>
      <c r="V170" s="54"/>
      <c r="W170" s="54"/>
      <c r="X170" s="54"/>
      <c r="Y170" s="54"/>
      <c r="Z170" s="54"/>
      <c r="AA170" s="54"/>
      <c r="AB170" s="54"/>
      <c r="AC170" s="54"/>
      <c r="AD170" s="54"/>
      <c r="AE170" s="54"/>
      <c r="AF170" s="54"/>
      <c r="AG170" s="54"/>
      <c r="AH170" s="54"/>
      <c r="AI170" s="54"/>
      <c r="AJ170" s="54"/>
      <c r="AK170" s="54"/>
      <c r="AL170" s="54"/>
      <c r="AM170" s="54"/>
      <c r="AN170" s="54"/>
      <c r="AO170" s="54"/>
      <c r="AP170" s="54"/>
      <c r="AQ170" s="54"/>
      <c r="AR170" s="53" t="s">
        <v>52</v>
      </c>
      <c r="AS170" s="53" t="s">
        <v>52</v>
      </c>
      <c r="AT170" s="54"/>
      <c r="AU170" s="53" t="s">
        <v>471</v>
      </c>
      <c r="AV170" s="54">
        <v>72</v>
      </c>
    </row>
    <row r="171" spans="1:48" ht="30" customHeight="1">
      <c r="A171" s="50" t="s">
        <v>472</v>
      </c>
      <c r="B171" s="50" t="s">
        <v>52</v>
      </c>
      <c r="C171" s="50" t="s">
        <v>77</v>
      </c>
      <c r="D171" s="51">
        <v>20.260000000000002</v>
      </c>
      <c r="E171" s="52">
        <v>0</v>
      </c>
      <c r="F171" s="52">
        <f t="shared" si="25"/>
        <v>0</v>
      </c>
      <c r="G171" s="52">
        <v>0</v>
      </c>
      <c r="H171" s="52">
        <f t="shared" si="26"/>
        <v>0</v>
      </c>
      <c r="I171" s="52">
        <v>0</v>
      </c>
      <c r="J171" s="52">
        <f t="shared" si="27"/>
        <v>0</v>
      </c>
      <c r="K171" s="52">
        <f t="shared" si="28"/>
        <v>0</v>
      </c>
      <c r="L171" s="52">
        <f t="shared" si="29"/>
        <v>0</v>
      </c>
      <c r="M171" s="50" t="s">
        <v>473</v>
      </c>
      <c r="N171" s="53" t="s">
        <v>474</v>
      </c>
      <c r="O171" s="53" t="s">
        <v>52</v>
      </c>
      <c r="P171" s="53" t="s">
        <v>52</v>
      </c>
      <c r="Q171" s="53" t="s">
        <v>367</v>
      </c>
      <c r="R171" s="53" t="s">
        <v>63</v>
      </c>
      <c r="S171" s="53" t="s">
        <v>64</v>
      </c>
      <c r="T171" s="53" t="s">
        <v>64</v>
      </c>
      <c r="U171" s="54"/>
      <c r="V171" s="54"/>
      <c r="W171" s="54"/>
      <c r="X171" s="54"/>
      <c r="Y171" s="54"/>
      <c r="Z171" s="54"/>
      <c r="AA171" s="54"/>
      <c r="AB171" s="54"/>
      <c r="AC171" s="54"/>
      <c r="AD171" s="54"/>
      <c r="AE171" s="54"/>
      <c r="AF171" s="54"/>
      <c r="AG171" s="54"/>
      <c r="AH171" s="54"/>
      <c r="AI171" s="54"/>
      <c r="AJ171" s="54"/>
      <c r="AK171" s="54"/>
      <c r="AL171" s="54"/>
      <c r="AM171" s="54"/>
      <c r="AN171" s="54"/>
      <c r="AO171" s="54"/>
      <c r="AP171" s="54"/>
      <c r="AQ171" s="54"/>
      <c r="AR171" s="53" t="s">
        <v>52</v>
      </c>
      <c r="AS171" s="53" t="s">
        <v>52</v>
      </c>
      <c r="AT171" s="54"/>
      <c r="AU171" s="53" t="s">
        <v>475</v>
      </c>
      <c r="AV171" s="54">
        <v>183</v>
      </c>
    </row>
    <row r="172" spans="1:48" ht="30" customHeight="1">
      <c r="A172" s="50" t="s">
        <v>476</v>
      </c>
      <c r="B172" s="50" t="s">
        <v>477</v>
      </c>
      <c r="C172" s="50" t="s">
        <v>60</v>
      </c>
      <c r="D172" s="51">
        <v>48</v>
      </c>
      <c r="E172" s="52">
        <v>0</v>
      </c>
      <c r="F172" s="52">
        <f t="shared" si="25"/>
        <v>0</v>
      </c>
      <c r="G172" s="52">
        <v>0</v>
      </c>
      <c r="H172" s="52">
        <f t="shared" si="26"/>
        <v>0</v>
      </c>
      <c r="I172" s="52">
        <v>0</v>
      </c>
      <c r="J172" s="52">
        <f t="shared" si="27"/>
        <v>0</v>
      </c>
      <c r="K172" s="52">
        <f t="shared" si="28"/>
        <v>0</v>
      </c>
      <c r="L172" s="52">
        <f t="shared" si="29"/>
        <v>0</v>
      </c>
      <c r="M172" s="50" t="s">
        <v>478</v>
      </c>
      <c r="N172" s="53" t="s">
        <v>479</v>
      </c>
      <c r="O172" s="53" t="s">
        <v>52</v>
      </c>
      <c r="P172" s="53" t="s">
        <v>52</v>
      </c>
      <c r="Q172" s="53" t="s">
        <v>367</v>
      </c>
      <c r="R172" s="53" t="s">
        <v>63</v>
      </c>
      <c r="S172" s="53" t="s">
        <v>64</v>
      </c>
      <c r="T172" s="53" t="s">
        <v>64</v>
      </c>
      <c r="U172" s="54"/>
      <c r="V172" s="54"/>
      <c r="W172" s="54"/>
      <c r="X172" s="54"/>
      <c r="Y172" s="54"/>
      <c r="Z172" s="54"/>
      <c r="AA172" s="54"/>
      <c r="AB172" s="54"/>
      <c r="AC172" s="54"/>
      <c r="AD172" s="54"/>
      <c r="AE172" s="54"/>
      <c r="AF172" s="54"/>
      <c r="AG172" s="54"/>
      <c r="AH172" s="54"/>
      <c r="AI172" s="54"/>
      <c r="AJ172" s="54"/>
      <c r="AK172" s="54"/>
      <c r="AL172" s="54"/>
      <c r="AM172" s="54"/>
      <c r="AN172" s="54"/>
      <c r="AO172" s="54"/>
      <c r="AP172" s="54"/>
      <c r="AQ172" s="54"/>
      <c r="AR172" s="53" t="s">
        <v>52</v>
      </c>
      <c r="AS172" s="53" t="s">
        <v>52</v>
      </c>
      <c r="AT172" s="54"/>
      <c r="AU172" s="53" t="s">
        <v>480</v>
      </c>
      <c r="AV172" s="54">
        <v>74</v>
      </c>
    </row>
    <row r="173" spans="1:48" ht="30" customHeight="1">
      <c r="A173" s="50" t="s">
        <v>481</v>
      </c>
      <c r="B173" s="50" t="s">
        <v>482</v>
      </c>
      <c r="C173" s="50" t="s">
        <v>60</v>
      </c>
      <c r="D173" s="51">
        <v>48</v>
      </c>
      <c r="E173" s="52">
        <v>0</v>
      </c>
      <c r="F173" s="52">
        <f t="shared" si="25"/>
        <v>0</v>
      </c>
      <c r="G173" s="52">
        <v>0</v>
      </c>
      <c r="H173" s="52">
        <f t="shared" si="26"/>
        <v>0</v>
      </c>
      <c r="I173" s="52">
        <v>0</v>
      </c>
      <c r="J173" s="52">
        <f t="shared" si="27"/>
        <v>0</v>
      </c>
      <c r="K173" s="52">
        <f t="shared" si="28"/>
        <v>0</v>
      </c>
      <c r="L173" s="52">
        <f t="shared" si="29"/>
        <v>0</v>
      </c>
      <c r="M173" s="50" t="s">
        <v>483</v>
      </c>
      <c r="N173" s="53" t="s">
        <v>484</v>
      </c>
      <c r="O173" s="53" t="s">
        <v>52</v>
      </c>
      <c r="P173" s="53" t="s">
        <v>52</v>
      </c>
      <c r="Q173" s="53" t="s">
        <v>367</v>
      </c>
      <c r="R173" s="53" t="s">
        <v>63</v>
      </c>
      <c r="S173" s="53" t="s">
        <v>64</v>
      </c>
      <c r="T173" s="53" t="s">
        <v>64</v>
      </c>
      <c r="U173" s="54"/>
      <c r="V173" s="54"/>
      <c r="W173" s="54"/>
      <c r="X173" s="54"/>
      <c r="Y173" s="54"/>
      <c r="Z173" s="54"/>
      <c r="AA173" s="54"/>
      <c r="AB173" s="54"/>
      <c r="AC173" s="54"/>
      <c r="AD173" s="54"/>
      <c r="AE173" s="54"/>
      <c r="AF173" s="54"/>
      <c r="AG173" s="54"/>
      <c r="AH173" s="54"/>
      <c r="AI173" s="54"/>
      <c r="AJ173" s="54"/>
      <c r="AK173" s="54"/>
      <c r="AL173" s="54"/>
      <c r="AM173" s="54"/>
      <c r="AN173" s="54"/>
      <c r="AO173" s="54"/>
      <c r="AP173" s="54"/>
      <c r="AQ173" s="54"/>
      <c r="AR173" s="53" t="s">
        <v>52</v>
      </c>
      <c r="AS173" s="53" t="s">
        <v>52</v>
      </c>
      <c r="AT173" s="54"/>
      <c r="AU173" s="53" t="s">
        <v>485</v>
      </c>
      <c r="AV173" s="54">
        <v>75</v>
      </c>
    </row>
    <row r="174" spans="1:48" ht="30" customHeight="1">
      <c r="A174" s="51"/>
      <c r="B174" s="51"/>
      <c r="C174" s="51"/>
      <c r="D174" s="51"/>
      <c r="E174" s="51"/>
      <c r="F174" s="51"/>
      <c r="G174" s="51"/>
      <c r="H174" s="51"/>
      <c r="I174" s="51"/>
      <c r="J174" s="51"/>
      <c r="K174" s="51"/>
      <c r="L174" s="51"/>
      <c r="M174" s="51"/>
    </row>
    <row r="175" spans="1:48" ht="30" customHeight="1">
      <c r="A175" s="51"/>
      <c r="B175" s="51"/>
      <c r="C175" s="51"/>
      <c r="D175" s="51"/>
      <c r="E175" s="51"/>
      <c r="F175" s="51"/>
      <c r="G175" s="51"/>
      <c r="H175" s="51"/>
      <c r="I175" s="51"/>
      <c r="J175" s="51"/>
      <c r="K175" s="51"/>
      <c r="L175" s="51"/>
      <c r="M175" s="51"/>
    </row>
    <row r="176" spans="1:48" ht="30" customHeight="1">
      <c r="A176" s="51"/>
      <c r="B176" s="51"/>
      <c r="C176" s="51"/>
      <c r="D176" s="51"/>
      <c r="E176" s="51"/>
      <c r="F176" s="51"/>
      <c r="G176" s="51"/>
      <c r="H176" s="51"/>
      <c r="I176" s="51"/>
      <c r="J176" s="51"/>
      <c r="K176" s="51"/>
      <c r="L176" s="51"/>
      <c r="M176" s="51"/>
    </row>
    <row r="177" spans="1:13" ht="30" customHeight="1">
      <c r="A177" s="51"/>
      <c r="B177" s="51"/>
      <c r="C177" s="51"/>
      <c r="D177" s="51"/>
      <c r="E177" s="51"/>
      <c r="F177" s="51"/>
      <c r="G177" s="51"/>
      <c r="H177" s="51"/>
      <c r="I177" s="51"/>
      <c r="J177" s="51"/>
      <c r="K177" s="51"/>
      <c r="L177" s="51"/>
      <c r="M177" s="51"/>
    </row>
    <row r="178" spans="1:13" ht="30" customHeight="1">
      <c r="A178" s="51"/>
      <c r="B178" s="51"/>
      <c r="C178" s="51"/>
      <c r="D178" s="51"/>
      <c r="E178" s="51"/>
      <c r="F178" s="51"/>
      <c r="G178" s="51"/>
      <c r="H178" s="51"/>
      <c r="I178" s="51"/>
      <c r="J178" s="51"/>
      <c r="K178" s="51"/>
      <c r="L178" s="51"/>
      <c r="M178" s="51"/>
    </row>
    <row r="179" spans="1:13" ht="30" customHeight="1">
      <c r="A179" s="51"/>
      <c r="B179" s="51"/>
      <c r="C179" s="51"/>
      <c r="D179" s="51"/>
      <c r="E179" s="51"/>
      <c r="F179" s="51"/>
      <c r="G179" s="51"/>
      <c r="H179" s="51"/>
      <c r="I179" s="51"/>
      <c r="J179" s="51"/>
      <c r="K179" s="51"/>
      <c r="L179" s="51"/>
      <c r="M179" s="51"/>
    </row>
    <row r="180" spans="1:13" ht="30" customHeight="1">
      <c r="A180" s="51"/>
      <c r="B180" s="51"/>
      <c r="C180" s="51"/>
      <c r="D180" s="51"/>
      <c r="E180" s="51"/>
      <c r="F180" s="51"/>
      <c r="G180" s="51"/>
      <c r="H180" s="51"/>
      <c r="I180" s="51"/>
      <c r="J180" s="51"/>
      <c r="K180" s="51"/>
      <c r="L180" s="51"/>
      <c r="M180" s="51"/>
    </row>
    <row r="181" spans="1:13" ht="30" customHeight="1">
      <c r="A181" s="51"/>
      <c r="B181" s="51"/>
      <c r="C181" s="51"/>
      <c r="D181" s="51"/>
      <c r="E181" s="51"/>
      <c r="F181" s="51"/>
      <c r="G181" s="51"/>
      <c r="H181" s="51"/>
      <c r="I181" s="51"/>
      <c r="J181" s="51"/>
      <c r="K181" s="51"/>
      <c r="L181" s="51"/>
      <c r="M181" s="51"/>
    </row>
    <row r="182" spans="1:13" ht="30" customHeight="1">
      <c r="A182" s="51"/>
      <c r="B182" s="51"/>
      <c r="C182" s="51"/>
      <c r="D182" s="51"/>
      <c r="E182" s="51"/>
      <c r="F182" s="51"/>
      <c r="G182" s="51"/>
      <c r="H182" s="51"/>
      <c r="I182" s="51"/>
      <c r="J182" s="51"/>
      <c r="K182" s="51"/>
      <c r="L182" s="51"/>
      <c r="M182" s="51"/>
    </row>
    <row r="183" spans="1:13" ht="30" customHeight="1">
      <c r="A183" s="51"/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1"/>
    </row>
    <row r="184" spans="1:13" ht="30" customHeight="1">
      <c r="A184" s="51"/>
      <c r="B184" s="51"/>
      <c r="C184" s="51"/>
      <c r="D184" s="51"/>
      <c r="E184" s="51"/>
      <c r="F184" s="51"/>
      <c r="G184" s="51"/>
      <c r="H184" s="51"/>
      <c r="I184" s="51"/>
      <c r="J184" s="51"/>
      <c r="K184" s="51"/>
      <c r="L184" s="51"/>
      <c r="M184" s="51"/>
    </row>
    <row r="185" spans="1:13" ht="30" customHeight="1">
      <c r="A185" s="51"/>
      <c r="B185" s="51"/>
      <c r="C185" s="51"/>
      <c r="D185" s="51"/>
      <c r="E185" s="51"/>
      <c r="F185" s="51"/>
      <c r="G185" s="51"/>
      <c r="H185" s="51"/>
      <c r="I185" s="51"/>
      <c r="J185" s="51"/>
      <c r="K185" s="51"/>
      <c r="L185" s="51"/>
      <c r="M185" s="51"/>
    </row>
    <row r="186" spans="1:13" ht="30" customHeight="1">
      <c r="A186" s="51"/>
      <c r="B186" s="51"/>
      <c r="C186" s="51"/>
      <c r="D186" s="51"/>
      <c r="E186" s="51"/>
      <c r="F186" s="51"/>
      <c r="G186" s="51"/>
      <c r="H186" s="51"/>
      <c r="I186" s="51"/>
      <c r="J186" s="51"/>
      <c r="K186" s="51"/>
      <c r="L186" s="51"/>
      <c r="M186" s="51"/>
    </row>
    <row r="187" spans="1:13" ht="30" customHeight="1">
      <c r="A187" s="51"/>
      <c r="B187" s="51"/>
      <c r="C187" s="51"/>
      <c r="D187" s="51"/>
      <c r="E187" s="51"/>
      <c r="F187" s="51"/>
      <c r="G187" s="51"/>
      <c r="H187" s="51"/>
      <c r="I187" s="51"/>
      <c r="J187" s="51"/>
      <c r="K187" s="51"/>
      <c r="L187" s="51"/>
      <c r="M187" s="51"/>
    </row>
    <row r="188" spans="1:13" ht="30" customHeight="1">
      <c r="A188" s="51"/>
      <c r="B188" s="51"/>
      <c r="C188" s="51"/>
      <c r="D188" s="51"/>
      <c r="E188" s="51"/>
      <c r="F188" s="51"/>
      <c r="G188" s="51"/>
      <c r="H188" s="51"/>
      <c r="I188" s="51"/>
      <c r="J188" s="51"/>
      <c r="K188" s="51"/>
      <c r="L188" s="51"/>
      <c r="M188" s="51"/>
    </row>
    <row r="189" spans="1:13" ht="30" customHeight="1">
      <c r="A189" s="51"/>
      <c r="B189" s="51"/>
      <c r="C189" s="51"/>
      <c r="D189" s="51"/>
      <c r="E189" s="51"/>
      <c r="F189" s="51"/>
      <c r="G189" s="51"/>
      <c r="H189" s="51"/>
      <c r="I189" s="51"/>
      <c r="J189" s="51"/>
      <c r="K189" s="51"/>
      <c r="L189" s="51"/>
      <c r="M189" s="51"/>
    </row>
    <row r="190" spans="1:13" ht="30" customHeight="1">
      <c r="A190" s="51"/>
      <c r="B190" s="51"/>
      <c r="C190" s="51"/>
      <c r="D190" s="51"/>
      <c r="E190" s="51"/>
      <c r="F190" s="51"/>
      <c r="G190" s="51"/>
      <c r="H190" s="51"/>
      <c r="I190" s="51"/>
      <c r="J190" s="51"/>
      <c r="K190" s="51"/>
      <c r="L190" s="51"/>
      <c r="M190" s="51"/>
    </row>
    <row r="191" spans="1:13" ht="30" customHeight="1">
      <c r="A191" s="51"/>
      <c r="B191" s="51"/>
      <c r="C191" s="51"/>
      <c r="D191" s="51"/>
      <c r="E191" s="51"/>
      <c r="F191" s="51"/>
      <c r="G191" s="51"/>
      <c r="H191" s="51"/>
      <c r="I191" s="51"/>
      <c r="J191" s="51"/>
      <c r="K191" s="51"/>
      <c r="L191" s="51"/>
      <c r="M191" s="51"/>
    </row>
    <row r="192" spans="1:13" ht="30" customHeight="1">
      <c r="A192" s="51"/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51"/>
      <c r="M192" s="51"/>
    </row>
    <row r="193" spans="1:48" ht="30" customHeight="1">
      <c r="A193" s="51"/>
      <c r="B193" s="51"/>
      <c r="C193" s="51"/>
      <c r="D193" s="51"/>
      <c r="E193" s="51"/>
      <c r="F193" s="51"/>
      <c r="G193" s="51"/>
      <c r="H193" s="51"/>
      <c r="I193" s="51"/>
      <c r="J193" s="51"/>
      <c r="K193" s="51"/>
      <c r="L193" s="51"/>
      <c r="M193" s="51"/>
    </row>
    <row r="194" spans="1:48" ht="30" customHeight="1">
      <c r="A194" s="51"/>
      <c r="B194" s="51"/>
      <c r="C194" s="51"/>
      <c r="D194" s="51"/>
      <c r="E194" s="51"/>
      <c r="F194" s="51"/>
      <c r="G194" s="51"/>
      <c r="H194" s="51"/>
      <c r="I194" s="51"/>
      <c r="J194" s="51"/>
      <c r="K194" s="51"/>
      <c r="L194" s="51"/>
      <c r="M194" s="51"/>
    </row>
    <row r="195" spans="1:48" ht="30" customHeight="1">
      <c r="A195" s="51" t="s">
        <v>112</v>
      </c>
      <c r="B195" s="51"/>
      <c r="C195" s="51"/>
      <c r="D195" s="51"/>
      <c r="E195" s="51"/>
      <c r="F195" s="52">
        <f>SUM(F149:F194)</f>
        <v>0</v>
      </c>
      <c r="G195" s="51"/>
      <c r="H195" s="52">
        <f>SUM(H149:H194)</f>
        <v>0</v>
      </c>
      <c r="I195" s="51"/>
      <c r="J195" s="52">
        <f>SUM(J149:J194)</f>
        <v>0</v>
      </c>
      <c r="K195" s="51"/>
      <c r="L195" s="52">
        <f>SUM(L149:L194)</f>
        <v>0</v>
      </c>
      <c r="M195" s="51"/>
      <c r="N195" s="48" t="s">
        <v>113</v>
      </c>
    </row>
    <row r="196" spans="1:48" ht="30" customHeight="1">
      <c r="A196" s="50" t="s">
        <v>486</v>
      </c>
      <c r="B196" s="51"/>
      <c r="C196" s="51"/>
      <c r="D196" s="51"/>
      <c r="E196" s="51"/>
      <c r="F196" s="51"/>
      <c r="G196" s="51"/>
      <c r="H196" s="51"/>
      <c r="I196" s="51"/>
      <c r="J196" s="51"/>
      <c r="K196" s="51"/>
      <c r="L196" s="51"/>
      <c r="M196" s="51"/>
      <c r="N196" s="54"/>
      <c r="O196" s="54"/>
      <c r="P196" s="54"/>
      <c r="Q196" s="53" t="s">
        <v>487</v>
      </c>
      <c r="R196" s="54"/>
      <c r="S196" s="54"/>
      <c r="T196" s="54"/>
      <c r="U196" s="54"/>
      <c r="V196" s="54"/>
      <c r="W196" s="54"/>
      <c r="X196" s="54"/>
      <c r="Y196" s="54"/>
      <c r="Z196" s="54"/>
      <c r="AA196" s="54"/>
      <c r="AB196" s="54"/>
      <c r="AC196" s="54"/>
      <c r="AD196" s="54"/>
      <c r="AE196" s="54"/>
      <c r="AF196" s="54"/>
      <c r="AG196" s="54"/>
      <c r="AH196" s="54"/>
      <c r="AI196" s="54"/>
      <c r="AJ196" s="54"/>
      <c r="AK196" s="54"/>
      <c r="AL196" s="54"/>
      <c r="AM196" s="54"/>
      <c r="AN196" s="54"/>
      <c r="AO196" s="54"/>
      <c r="AP196" s="54"/>
      <c r="AQ196" s="54"/>
      <c r="AR196" s="54"/>
      <c r="AS196" s="54"/>
      <c r="AT196" s="54"/>
      <c r="AU196" s="54"/>
      <c r="AV196" s="54"/>
    </row>
    <row r="197" spans="1:48" ht="30" customHeight="1">
      <c r="A197" s="50" t="s">
        <v>488</v>
      </c>
      <c r="B197" s="50" t="s">
        <v>489</v>
      </c>
      <c r="C197" s="50" t="s">
        <v>77</v>
      </c>
      <c r="D197" s="51">
        <v>9</v>
      </c>
      <c r="E197" s="52">
        <v>0</v>
      </c>
      <c r="F197" s="52">
        <f t="shared" ref="F197:F202" si="30">TRUNC(E197*D197, 0)</f>
        <v>0</v>
      </c>
      <c r="G197" s="52">
        <v>0</v>
      </c>
      <c r="H197" s="52">
        <f t="shared" ref="H197:H202" si="31">TRUNC(G197*D197, 0)</f>
        <v>0</v>
      </c>
      <c r="I197" s="52">
        <v>0</v>
      </c>
      <c r="J197" s="52">
        <f t="shared" ref="J197:J202" si="32">TRUNC(I197*D197, 0)</f>
        <v>0</v>
      </c>
      <c r="K197" s="52">
        <f t="shared" ref="K197:L202" si="33">TRUNC(E197+G197+I197, 0)</f>
        <v>0</v>
      </c>
      <c r="L197" s="52">
        <f t="shared" si="33"/>
        <v>0</v>
      </c>
      <c r="M197" s="50" t="s">
        <v>52</v>
      </c>
      <c r="N197" s="53" t="s">
        <v>490</v>
      </c>
      <c r="O197" s="53" t="s">
        <v>52</v>
      </c>
      <c r="P197" s="53" t="s">
        <v>52</v>
      </c>
      <c r="Q197" s="53" t="s">
        <v>487</v>
      </c>
      <c r="R197" s="53" t="s">
        <v>64</v>
      </c>
      <c r="S197" s="53" t="s">
        <v>64</v>
      </c>
      <c r="T197" s="53" t="s">
        <v>63</v>
      </c>
      <c r="U197" s="54"/>
      <c r="V197" s="54"/>
      <c r="W197" s="54"/>
      <c r="X197" s="54"/>
      <c r="Y197" s="54"/>
      <c r="Z197" s="54"/>
      <c r="AA197" s="54"/>
      <c r="AB197" s="54"/>
      <c r="AC197" s="54"/>
      <c r="AD197" s="54"/>
      <c r="AE197" s="54"/>
      <c r="AF197" s="54"/>
      <c r="AG197" s="54"/>
      <c r="AH197" s="54"/>
      <c r="AI197" s="54"/>
      <c r="AJ197" s="54"/>
      <c r="AK197" s="54"/>
      <c r="AL197" s="54"/>
      <c r="AM197" s="54"/>
      <c r="AN197" s="54"/>
      <c r="AO197" s="54"/>
      <c r="AP197" s="54"/>
      <c r="AQ197" s="54"/>
      <c r="AR197" s="53" t="s">
        <v>52</v>
      </c>
      <c r="AS197" s="53" t="s">
        <v>52</v>
      </c>
      <c r="AT197" s="54"/>
      <c r="AU197" s="53" t="s">
        <v>491</v>
      </c>
      <c r="AV197" s="54">
        <v>96</v>
      </c>
    </row>
    <row r="198" spans="1:48" ht="30" customHeight="1">
      <c r="A198" s="50" t="s">
        <v>492</v>
      </c>
      <c r="B198" s="50" t="s">
        <v>493</v>
      </c>
      <c r="C198" s="50" t="s">
        <v>77</v>
      </c>
      <c r="D198" s="51">
        <v>167.64</v>
      </c>
      <c r="E198" s="52">
        <v>0</v>
      </c>
      <c r="F198" s="52">
        <f t="shared" si="30"/>
        <v>0</v>
      </c>
      <c r="G198" s="52">
        <v>0</v>
      </c>
      <c r="H198" s="52">
        <f t="shared" si="31"/>
        <v>0</v>
      </c>
      <c r="I198" s="52">
        <v>0</v>
      </c>
      <c r="J198" s="52">
        <f t="shared" si="32"/>
        <v>0</v>
      </c>
      <c r="K198" s="52">
        <f t="shared" si="33"/>
        <v>0</v>
      </c>
      <c r="L198" s="52">
        <f t="shared" si="33"/>
        <v>0</v>
      </c>
      <c r="M198" s="50" t="s">
        <v>52</v>
      </c>
      <c r="N198" s="53" t="s">
        <v>494</v>
      </c>
      <c r="O198" s="53" t="s">
        <v>52</v>
      </c>
      <c r="P198" s="53" t="s">
        <v>52</v>
      </c>
      <c r="Q198" s="53" t="s">
        <v>487</v>
      </c>
      <c r="R198" s="53" t="s">
        <v>64</v>
      </c>
      <c r="S198" s="53" t="s">
        <v>64</v>
      </c>
      <c r="T198" s="53" t="s">
        <v>63</v>
      </c>
      <c r="U198" s="54"/>
      <c r="V198" s="54"/>
      <c r="W198" s="54"/>
      <c r="X198" s="54"/>
      <c r="Y198" s="54"/>
      <c r="Z198" s="54"/>
      <c r="AA198" s="54"/>
      <c r="AB198" s="54"/>
      <c r="AC198" s="54"/>
      <c r="AD198" s="54"/>
      <c r="AE198" s="54"/>
      <c r="AF198" s="54"/>
      <c r="AG198" s="54"/>
      <c r="AH198" s="54"/>
      <c r="AI198" s="54"/>
      <c r="AJ198" s="54"/>
      <c r="AK198" s="54"/>
      <c r="AL198" s="54"/>
      <c r="AM198" s="54"/>
      <c r="AN198" s="54"/>
      <c r="AO198" s="54"/>
      <c r="AP198" s="54"/>
      <c r="AQ198" s="54"/>
      <c r="AR198" s="53" t="s">
        <v>52</v>
      </c>
      <c r="AS198" s="53" t="s">
        <v>52</v>
      </c>
      <c r="AT198" s="54"/>
      <c r="AU198" s="53" t="s">
        <v>495</v>
      </c>
      <c r="AV198" s="54">
        <v>97</v>
      </c>
    </row>
    <row r="199" spans="1:48" ht="30" customHeight="1">
      <c r="A199" s="50" t="s">
        <v>496</v>
      </c>
      <c r="B199" s="50" t="s">
        <v>497</v>
      </c>
      <c r="C199" s="50" t="s">
        <v>77</v>
      </c>
      <c r="D199" s="51">
        <v>9</v>
      </c>
      <c r="E199" s="52">
        <v>0</v>
      </c>
      <c r="F199" s="52">
        <f t="shared" si="30"/>
        <v>0</v>
      </c>
      <c r="G199" s="52">
        <v>0</v>
      </c>
      <c r="H199" s="52">
        <f t="shared" si="31"/>
        <v>0</v>
      </c>
      <c r="I199" s="52">
        <v>0</v>
      </c>
      <c r="J199" s="52">
        <f t="shared" si="32"/>
        <v>0</v>
      </c>
      <c r="K199" s="52">
        <f t="shared" si="33"/>
        <v>0</v>
      </c>
      <c r="L199" s="52">
        <f t="shared" si="33"/>
        <v>0</v>
      </c>
      <c r="M199" s="50" t="s">
        <v>498</v>
      </c>
      <c r="N199" s="53" t="s">
        <v>499</v>
      </c>
      <c r="O199" s="53" t="s">
        <v>52</v>
      </c>
      <c r="P199" s="53" t="s">
        <v>52</v>
      </c>
      <c r="Q199" s="53" t="s">
        <v>487</v>
      </c>
      <c r="R199" s="53" t="s">
        <v>63</v>
      </c>
      <c r="S199" s="53" t="s">
        <v>64</v>
      </c>
      <c r="T199" s="53" t="s">
        <v>64</v>
      </c>
      <c r="U199" s="54"/>
      <c r="V199" s="54"/>
      <c r="W199" s="54"/>
      <c r="X199" s="54"/>
      <c r="Y199" s="54"/>
      <c r="Z199" s="54"/>
      <c r="AA199" s="54"/>
      <c r="AB199" s="54"/>
      <c r="AC199" s="54"/>
      <c r="AD199" s="54"/>
      <c r="AE199" s="54"/>
      <c r="AF199" s="54"/>
      <c r="AG199" s="54"/>
      <c r="AH199" s="54"/>
      <c r="AI199" s="54"/>
      <c r="AJ199" s="54"/>
      <c r="AK199" s="54"/>
      <c r="AL199" s="54"/>
      <c r="AM199" s="54"/>
      <c r="AN199" s="54"/>
      <c r="AO199" s="54"/>
      <c r="AP199" s="54"/>
      <c r="AQ199" s="54"/>
      <c r="AR199" s="53" t="s">
        <v>52</v>
      </c>
      <c r="AS199" s="53" t="s">
        <v>52</v>
      </c>
      <c r="AT199" s="54"/>
      <c r="AU199" s="53" t="s">
        <v>500</v>
      </c>
      <c r="AV199" s="54">
        <v>157</v>
      </c>
    </row>
    <row r="200" spans="1:48" ht="30" customHeight="1">
      <c r="A200" s="50" t="s">
        <v>501</v>
      </c>
      <c r="B200" s="50" t="s">
        <v>502</v>
      </c>
      <c r="C200" s="50" t="s">
        <v>77</v>
      </c>
      <c r="D200" s="51">
        <v>167.64</v>
      </c>
      <c r="E200" s="52">
        <v>0</v>
      </c>
      <c r="F200" s="52">
        <f t="shared" si="30"/>
        <v>0</v>
      </c>
      <c r="G200" s="52">
        <v>0</v>
      </c>
      <c r="H200" s="52">
        <f t="shared" si="31"/>
        <v>0</v>
      </c>
      <c r="I200" s="52">
        <v>0</v>
      </c>
      <c r="J200" s="52">
        <f t="shared" si="32"/>
        <v>0</v>
      </c>
      <c r="K200" s="52">
        <f t="shared" si="33"/>
        <v>0</v>
      </c>
      <c r="L200" s="52">
        <f t="shared" si="33"/>
        <v>0</v>
      </c>
      <c r="M200" s="50" t="s">
        <v>503</v>
      </c>
      <c r="N200" s="53" t="s">
        <v>504</v>
      </c>
      <c r="O200" s="53" t="s">
        <v>52</v>
      </c>
      <c r="P200" s="53" t="s">
        <v>52</v>
      </c>
      <c r="Q200" s="53" t="s">
        <v>487</v>
      </c>
      <c r="R200" s="53" t="s">
        <v>63</v>
      </c>
      <c r="S200" s="53" t="s">
        <v>64</v>
      </c>
      <c r="T200" s="53" t="s">
        <v>64</v>
      </c>
      <c r="U200" s="54"/>
      <c r="V200" s="54"/>
      <c r="W200" s="54"/>
      <c r="X200" s="54"/>
      <c r="Y200" s="54"/>
      <c r="Z200" s="54"/>
      <c r="AA200" s="54"/>
      <c r="AB200" s="54"/>
      <c r="AC200" s="54"/>
      <c r="AD200" s="54"/>
      <c r="AE200" s="54"/>
      <c r="AF200" s="54"/>
      <c r="AG200" s="54"/>
      <c r="AH200" s="54"/>
      <c r="AI200" s="54"/>
      <c r="AJ200" s="54"/>
      <c r="AK200" s="54"/>
      <c r="AL200" s="54"/>
      <c r="AM200" s="54"/>
      <c r="AN200" s="54"/>
      <c r="AO200" s="54"/>
      <c r="AP200" s="54"/>
      <c r="AQ200" s="54"/>
      <c r="AR200" s="53" t="s">
        <v>52</v>
      </c>
      <c r="AS200" s="53" t="s">
        <v>52</v>
      </c>
      <c r="AT200" s="54"/>
      <c r="AU200" s="53" t="s">
        <v>505</v>
      </c>
      <c r="AV200" s="54">
        <v>158</v>
      </c>
    </row>
    <row r="201" spans="1:48" ht="30" customHeight="1">
      <c r="A201" s="50" t="s">
        <v>506</v>
      </c>
      <c r="B201" s="50" t="s">
        <v>507</v>
      </c>
      <c r="C201" s="50" t="s">
        <v>221</v>
      </c>
      <c r="D201" s="51">
        <v>90</v>
      </c>
      <c r="E201" s="52">
        <v>0</v>
      </c>
      <c r="F201" s="52">
        <f t="shared" si="30"/>
        <v>0</v>
      </c>
      <c r="G201" s="52">
        <v>0</v>
      </c>
      <c r="H201" s="52">
        <f t="shared" si="31"/>
        <v>0</v>
      </c>
      <c r="I201" s="52">
        <v>0</v>
      </c>
      <c r="J201" s="52">
        <f t="shared" si="32"/>
        <v>0</v>
      </c>
      <c r="K201" s="52">
        <f t="shared" si="33"/>
        <v>0</v>
      </c>
      <c r="L201" s="52">
        <f t="shared" si="33"/>
        <v>0</v>
      </c>
      <c r="M201" s="50" t="s">
        <v>508</v>
      </c>
      <c r="N201" s="53" t="s">
        <v>509</v>
      </c>
      <c r="O201" s="53" t="s">
        <v>52</v>
      </c>
      <c r="P201" s="53" t="s">
        <v>52</v>
      </c>
      <c r="Q201" s="53" t="s">
        <v>487</v>
      </c>
      <c r="R201" s="53" t="s">
        <v>63</v>
      </c>
      <c r="S201" s="53" t="s">
        <v>64</v>
      </c>
      <c r="T201" s="53" t="s">
        <v>64</v>
      </c>
      <c r="U201" s="54"/>
      <c r="V201" s="54"/>
      <c r="W201" s="54"/>
      <c r="X201" s="54"/>
      <c r="Y201" s="54"/>
      <c r="Z201" s="54"/>
      <c r="AA201" s="54"/>
      <c r="AB201" s="54"/>
      <c r="AC201" s="54"/>
      <c r="AD201" s="54"/>
      <c r="AE201" s="54"/>
      <c r="AF201" s="54"/>
      <c r="AG201" s="54"/>
      <c r="AH201" s="54"/>
      <c r="AI201" s="54"/>
      <c r="AJ201" s="54"/>
      <c r="AK201" s="54"/>
      <c r="AL201" s="54"/>
      <c r="AM201" s="54"/>
      <c r="AN201" s="54"/>
      <c r="AO201" s="54"/>
      <c r="AP201" s="54"/>
      <c r="AQ201" s="54"/>
      <c r="AR201" s="53" t="s">
        <v>52</v>
      </c>
      <c r="AS201" s="53" t="s">
        <v>52</v>
      </c>
      <c r="AT201" s="54"/>
      <c r="AU201" s="53" t="s">
        <v>510</v>
      </c>
      <c r="AV201" s="54">
        <v>100</v>
      </c>
    </row>
    <row r="202" spans="1:48" ht="30" customHeight="1">
      <c r="A202" s="50" t="s">
        <v>511</v>
      </c>
      <c r="B202" s="50" t="s">
        <v>507</v>
      </c>
      <c r="C202" s="50" t="s">
        <v>221</v>
      </c>
      <c r="D202" s="51">
        <v>1506.49</v>
      </c>
      <c r="E202" s="52">
        <v>0</v>
      </c>
      <c r="F202" s="52">
        <f t="shared" si="30"/>
        <v>0</v>
      </c>
      <c r="G202" s="52">
        <v>0</v>
      </c>
      <c r="H202" s="52">
        <f t="shared" si="31"/>
        <v>0</v>
      </c>
      <c r="I202" s="52">
        <v>0</v>
      </c>
      <c r="J202" s="52">
        <f t="shared" si="32"/>
        <v>0</v>
      </c>
      <c r="K202" s="52">
        <f t="shared" si="33"/>
        <v>0</v>
      </c>
      <c r="L202" s="52">
        <f t="shared" si="33"/>
        <v>0</v>
      </c>
      <c r="M202" s="50" t="s">
        <v>512</v>
      </c>
      <c r="N202" s="53" t="s">
        <v>513</v>
      </c>
      <c r="O202" s="53" t="s">
        <v>52</v>
      </c>
      <c r="P202" s="53" t="s">
        <v>52</v>
      </c>
      <c r="Q202" s="53" t="s">
        <v>487</v>
      </c>
      <c r="R202" s="53" t="s">
        <v>63</v>
      </c>
      <c r="S202" s="53" t="s">
        <v>64</v>
      </c>
      <c r="T202" s="53" t="s">
        <v>64</v>
      </c>
      <c r="U202" s="54"/>
      <c r="V202" s="54"/>
      <c r="W202" s="54"/>
      <c r="X202" s="54"/>
      <c r="Y202" s="54"/>
      <c r="Z202" s="54"/>
      <c r="AA202" s="54"/>
      <c r="AB202" s="54"/>
      <c r="AC202" s="54"/>
      <c r="AD202" s="54"/>
      <c r="AE202" s="54"/>
      <c r="AF202" s="54"/>
      <c r="AG202" s="54"/>
      <c r="AH202" s="54"/>
      <c r="AI202" s="54"/>
      <c r="AJ202" s="54"/>
      <c r="AK202" s="54"/>
      <c r="AL202" s="54"/>
      <c r="AM202" s="54"/>
      <c r="AN202" s="54"/>
      <c r="AO202" s="54"/>
      <c r="AP202" s="54"/>
      <c r="AQ202" s="54"/>
      <c r="AR202" s="53" t="s">
        <v>52</v>
      </c>
      <c r="AS202" s="53" t="s">
        <v>52</v>
      </c>
      <c r="AT202" s="54"/>
      <c r="AU202" s="53" t="s">
        <v>514</v>
      </c>
      <c r="AV202" s="54">
        <v>101</v>
      </c>
    </row>
    <row r="203" spans="1:48" ht="30" customHeight="1">
      <c r="A203" s="51"/>
      <c r="B203" s="51"/>
      <c r="C203" s="51"/>
      <c r="D203" s="51"/>
      <c r="E203" s="51"/>
      <c r="F203" s="51"/>
      <c r="G203" s="51"/>
      <c r="H203" s="51"/>
      <c r="I203" s="51"/>
      <c r="J203" s="51"/>
      <c r="K203" s="51"/>
      <c r="L203" s="51"/>
      <c r="M203" s="51"/>
    </row>
    <row r="204" spans="1:48" ht="30" customHeight="1">
      <c r="A204" s="51"/>
      <c r="B204" s="51"/>
      <c r="C204" s="51"/>
      <c r="D204" s="51"/>
      <c r="E204" s="51"/>
      <c r="F204" s="51"/>
      <c r="G204" s="51"/>
      <c r="H204" s="51"/>
      <c r="I204" s="51"/>
      <c r="J204" s="51"/>
      <c r="K204" s="51"/>
      <c r="L204" s="51"/>
      <c r="M204" s="51"/>
    </row>
    <row r="205" spans="1:48" ht="30" customHeight="1">
      <c r="A205" s="51"/>
      <c r="B205" s="51"/>
      <c r="C205" s="51"/>
      <c r="D205" s="51"/>
      <c r="E205" s="51"/>
      <c r="F205" s="51"/>
      <c r="G205" s="51"/>
      <c r="H205" s="51"/>
      <c r="I205" s="51"/>
      <c r="J205" s="51"/>
      <c r="K205" s="51"/>
      <c r="L205" s="51"/>
      <c r="M205" s="51"/>
    </row>
    <row r="206" spans="1:48" ht="30" customHeight="1">
      <c r="A206" s="51"/>
      <c r="B206" s="51"/>
      <c r="C206" s="51"/>
      <c r="D206" s="51"/>
      <c r="E206" s="51"/>
      <c r="F206" s="51"/>
      <c r="G206" s="51"/>
      <c r="H206" s="51"/>
      <c r="I206" s="51"/>
      <c r="J206" s="51"/>
      <c r="K206" s="51"/>
      <c r="L206" s="51"/>
      <c r="M206" s="51"/>
    </row>
    <row r="207" spans="1:48" ht="30" customHeight="1">
      <c r="A207" s="51"/>
      <c r="B207" s="51"/>
      <c r="C207" s="51"/>
      <c r="D207" s="51"/>
      <c r="E207" s="51"/>
      <c r="F207" s="51"/>
      <c r="G207" s="51"/>
      <c r="H207" s="51"/>
      <c r="I207" s="51"/>
      <c r="J207" s="51"/>
      <c r="K207" s="51"/>
      <c r="L207" s="51"/>
      <c r="M207" s="51"/>
    </row>
    <row r="208" spans="1:48" ht="30" customHeight="1">
      <c r="A208" s="51"/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</row>
    <row r="209" spans="1:48" ht="30" customHeight="1">
      <c r="A209" s="51"/>
      <c r="B209" s="51"/>
      <c r="C209" s="51"/>
      <c r="D209" s="51"/>
      <c r="E209" s="51"/>
      <c r="F209" s="51"/>
      <c r="G209" s="51"/>
      <c r="H209" s="51"/>
      <c r="I209" s="51"/>
      <c r="J209" s="51"/>
      <c r="K209" s="51"/>
      <c r="L209" s="51"/>
      <c r="M209" s="51"/>
    </row>
    <row r="210" spans="1:48" ht="30" customHeight="1">
      <c r="A210" s="51"/>
      <c r="B210" s="51"/>
      <c r="C210" s="51"/>
      <c r="D210" s="51"/>
      <c r="E210" s="51"/>
      <c r="F210" s="51"/>
      <c r="G210" s="51"/>
      <c r="H210" s="51"/>
      <c r="I210" s="51"/>
      <c r="J210" s="51"/>
      <c r="K210" s="51"/>
      <c r="L210" s="51"/>
      <c r="M210" s="51"/>
    </row>
    <row r="211" spans="1:48" ht="30" customHeight="1">
      <c r="A211" s="51"/>
      <c r="B211" s="51"/>
      <c r="C211" s="51"/>
      <c r="D211" s="51"/>
      <c r="E211" s="51"/>
      <c r="F211" s="51"/>
      <c r="G211" s="51"/>
      <c r="H211" s="51"/>
      <c r="I211" s="51"/>
      <c r="J211" s="51"/>
      <c r="K211" s="51"/>
      <c r="L211" s="51"/>
      <c r="M211" s="51"/>
    </row>
    <row r="212" spans="1:48" ht="30" customHeight="1">
      <c r="A212" s="51"/>
      <c r="B212" s="51"/>
      <c r="C212" s="51"/>
      <c r="D212" s="51"/>
      <c r="E212" s="51"/>
      <c r="F212" s="51"/>
      <c r="G212" s="51"/>
      <c r="H212" s="51"/>
      <c r="I212" s="51"/>
      <c r="J212" s="51"/>
      <c r="K212" s="51"/>
      <c r="L212" s="51"/>
      <c r="M212" s="51"/>
    </row>
    <row r="213" spans="1:48" ht="30" customHeight="1">
      <c r="A213" s="51"/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51"/>
      <c r="M213" s="51"/>
    </row>
    <row r="214" spans="1:48" ht="30" customHeight="1">
      <c r="A214" s="51"/>
      <c r="B214" s="51"/>
      <c r="C214" s="51"/>
      <c r="D214" s="51"/>
      <c r="E214" s="51"/>
      <c r="F214" s="51"/>
      <c r="G214" s="51"/>
      <c r="H214" s="51"/>
      <c r="I214" s="51"/>
      <c r="J214" s="51"/>
      <c r="K214" s="51"/>
      <c r="L214" s="51"/>
      <c r="M214" s="51"/>
    </row>
    <row r="215" spans="1:48" ht="30" customHeight="1">
      <c r="A215" s="51"/>
      <c r="B215" s="51"/>
      <c r="C215" s="51"/>
      <c r="D215" s="51"/>
      <c r="E215" s="51"/>
      <c r="F215" s="51"/>
      <c r="G215" s="51"/>
      <c r="H215" s="51"/>
      <c r="I215" s="51"/>
      <c r="J215" s="51"/>
      <c r="K215" s="51"/>
      <c r="L215" s="51"/>
      <c r="M215" s="51"/>
    </row>
    <row r="216" spans="1:48" ht="30" customHeight="1">
      <c r="A216" s="51"/>
      <c r="B216" s="51"/>
      <c r="C216" s="51"/>
      <c r="D216" s="51"/>
      <c r="E216" s="51"/>
      <c r="F216" s="51"/>
      <c r="G216" s="51"/>
      <c r="H216" s="51"/>
      <c r="I216" s="51"/>
      <c r="J216" s="51"/>
      <c r="K216" s="51"/>
      <c r="L216" s="51"/>
      <c r="M216" s="51"/>
    </row>
    <row r="217" spans="1:48" ht="30" customHeight="1">
      <c r="A217" s="51"/>
      <c r="B217" s="51"/>
      <c r="C217" s="51"/>
      <c r="D217" s="51"/>
      <c r="E217" s="51"/>
      <c r="F217" s="51"/>
      <c r="G217" s="51"/>
      <c r="H217" s="51"/>
      <c r="I217" s="51"/>
      <c r="J217" s="51"/>
      <c r="K217" s="51"/>
      <c r="L217" s="51"/>
      <c r="M217" s="51"/>
    </row>
    <row r="218" spans="1:48" ht="30" customHeight="1">
      <c r="A218" s="51"/>
      <c r="B218" s="51"/>
      <c r="C218" s="51"/>
      <c r="D218" s="51"/>
      <c r="E218" s="51"/>
      <c r="F218" s="51"/>
      <c r="G218" s="51"/>
      <c r="H218" s="51"/>
      <c r="I218" s="51"/>
      <c r="J218" s="51"/>
      <c r="K218" s="51"/>
      <c r="L218" s="51"/>
      <c r="M218" s="51"/>
    </row>
    <row r="219" spans="1:48" ht="30" customHeight="1">
      <c r="A219" s="51" t="s">
        <v>112</v>
      </c>
      <c r="B219" s="51"/>
      <c r="C219" s="51"/>
      <c r="D219" s="51"/>
      <c r="E219" s="51"/>
      <c r="F219" s="52">
        <f>SUM(F197:F218)</f>
        <v>0</v>
      </c>
      <c r="G219" s="51"/>
      <c r="H219" s="52">
        <f>SUM(H197:H218)</f>
        <v>0</v>
      </c>
      <c r="I219" s="51"/>
      <c r="J219" s="52">
        <f>SUM(J197:J218)</f>
        <v>0</v>
      </c>
      <c r="K219" s="51"/>
      <c r="L219" s="52">
        <f>SUM(L197:L218)</f>
        <v>0</v>
      </c>
      <c r="M219" s="51"/>
      <c r="N219" s="48" t="s">
        <v>113</v>
      </c>
    </row>
    <row r="220" spans="1:48" ht="30" customHeight="1">
      <c r="A220" s="50" t="s">
        <v>515</v>
      </c>
      <c r="B220" s="51"/>
      <c r="C220" s="51"/>
      <c r="D220" s="51"/>
      <c r="E220" s="51"/>
      <c r="F220" s="51"/>
      <c r="G220" s="51"/>
      <c r="H220" s="51"/>
      <c r="I220" s="51"/>
      <c r="J220" s="51"/>
      <c r="K220" s="51"/>
      <c r="L220" s="51"/>
      <c r="M220" s="51"/>
      <c r="N220" s="54"/>
      <c r="O220" s="54"/>
      <c r="P220" s="54"/>
      <c r="Q220" s="53" t="s">
        <v>516</v>
      </c>
      <c r="R220" s="54"/>
      <c r="S220" s="54"/>
      <c r="T220" s="54"/>
      <c r="U220" s="54"/>
      <c r="V220" s="54"/>
      <c r="W220" s="54"/>
      <c r="X220" s="54"/>
      <c r="Y220" s="54"/>
      <c r="Z220" s="54"/>
      <c r="AA220" s="54"/>
      <c r="AB220" s="54"/>
      <c r="AC220" s="54"/>
      <c r="AD220" s="54"/>
      <c r="AE220" s="54"/>
      <c r="AF220" s="54"/>
      <c r="AG220" s="54"/>
      <c r="AH220" s="54"/>
      <c r="AI220" s="54"/>
      <c r="AJ220" s="54"/>
      <c r="AK220" s="54"/>
      <c r="AL220" s="54"/>
      <c r="AM220" s="54"/>
      <c r="AN220" s="54"/>
      <c r="AO220" s="54"/>
      <c r="AP220" s="54"/>
      <c r="AQ220" s="54"/>
      <c r="AR220" s="54"/>
      <c r="AS220" s="54"/>
      <c r="AT220" s="54"/>
      <c r="AU220" s="54"/>
      <c r="AV220" s="54"/>
    </row>
    <row r="221" spans="1:48" ht="30" customHeight="1">
      <c r="A221" s="50" t="s">
        <v>517</v>
      </c>
      <c r="B221" s="50" t="s">
        <v>518</v>
      </c>
      <c r="C221" s="50" t="s">
        <v>77</v>
      </c>
      <c r="D221" s="51">
        <v>1434.77</v>
      </c>
      <c r="E221" s="52">
        <v>0</v>
      </c>
      <c r="F221" s="52">
        <f>TRUNC(E221*D221, 0)</f>
        <v>0</v>
      </c>
      <c r="G221" s="52">
        <v>0</v>
      </c>
      <c r="H221" s="52">
        <f>TRUNC(G221*D221, 0)</f>
        <v>0</v>
      </c>
      <c r="I221" s="52">
        <v>0</v>
      </c>
      <c r="J221" s="52">
        <f>TRUNC(I221*D221, 0)</f>
        <v>0</v>
      </c>
      <c r="K221" s="52">
        <f t="shared" ref="K221:L224" si="34">TRUNC(E221+G221+I221, 0)</f>
        <v>0</v>
      </c>
      <c r="L221" s="52">
        <f t="shared" si="34"/>
        <v>0</v>
      </c>
      <c r="M221" s="50" t="s">
        <v>519</v>
      </c>
      <c r="N221" s="53" t="s">
        <v>520</v>
      </c>
      <c r="O221" s="53" t="s">
        <v>52</v>
      </c>
      <c r="P221" s="53" t="s">
        <v>52</v>
      </c>
      <c r="Q221" s="53" t="s">
        <v>516</v>
      </c>
      <c r="R221" s="53" t="s">
        <v>63</v>
      </c>
      <c r="S221" s="53" t="s">
        <v>64</v>
      </c>
      <c r="T221" s="53" t="s">
        <v>64</v>
      </c>
      <c r="U221" s="54"/>
      <c r="V221" s="54"/>
      <c r="W221" s="54"/>
      <c r="X221" s="54"/>
      <c r="Y221" s="54"/>
      <c r="Z221" s="54"/>
      <c r="AA221" s="54"/>
      <c r="AB221" s="54"/>
      <c r="AC221" s="54"/>
      <c r="AD221" s="54"/>
      <c r="AE221" s="54"/>
      <c r="AF221" s="54"/>
      <c r="AG221" s="54"/>
      <c r="AH221" s="54"/>
      <c r="AI221" s="54"/>
      <c r="AJ221" s="54"/>
      <c r="AK221" s="54"/>
      <c r="AL221" s="54"/>
      <c r="AM221" s="54"/>
      <c r="AN221" s="54"/>
      <c r="AO221" s="54"/>
      <c r="AP221" s="54"/>
      <c r="AQ221" s="54"/>
      <c r="AR221" s="53" t="s">
        <v>52</v>
      </c>
      <c r="AS221" s="53" t="s">
        <v>52</v>
      </c>
      <c r="AT221" s="54"/>
      <c r="AU221" s="53" t="s">
        <v>521</v>
      </c>
      <c r="AV221" s="54">
        <v>159</v>
      </c>
    </row>
    <row r="222" spans="1:48" ht="30" customHeight="1">
      <c r="A222" s="50" t="s">
        <v>517</v>
      </c>
      <c r="B222" s="50" t="s">
        <v>522</v>
      </c>
      <c r="C222" s="50" t="s">
        <v>77</v>
      </c>
      <c r="D222" s="51">
        <v>325.17</v>
      </c>
      <c r="E222" s="52">
        <v>0</v>
      </c>
      <c r="F222" s="52">
        <f>TRUNC(E222*D222, 0)</f>
        <v>0</v>
      </c>
      <c r="G222" s="52">
        <v>0</v>
      </c>
      <c r="H222" s="52">
        <f>TRUNC(G222*D222, 0)</f>
        <v>0</v>
      </c>
      <c r="I222" s="52">
        <v>0</v>
      </c>
      <c r="J222" s="52">
        <f>TRUNC(I222*D222, 0)</f>
        <v>0</v>
      </c>
      <c r="K222" s="52">
        <f t="shared" si="34"/>
        <v>0</v>
      </c>
      <c r="L222" s="52">
        <f t="shared" si="34"/>
        <v>0</v>
      </c>
      <c r="M222" s="50" t="s">
        <v>523</v>
      </c>
      <c r="N222" s="53" t="s">
        <v>524</v>
      </c>
      <c r="O222" s="53" t="s">
        <v>52</v>
      </c>
      <c r="P222" s="53" t="s">
        <v>52</v>
      </c>
      <c r="Q222" s="53" t="s">
        <v>516</v>
      </c>
      <c r="R222" s="53" t="s">
        <v>63</v>
      </c>
      <c r="S222" s="53" t="s">
        <v>64</v>
      </c>
      <c r="T222" s="53" t="s">
        <v>64</v>
      </c>
      <c r="U222" s="54"/>
      <c r="V222" s="54"/>
      <c r="W222" s="54"/>
      <c r="X222" s="54"/>
      <c r="Y222" s="54"/>
      <c r="Z222" s="54"/>
      <c r="AA222" s="54"/>
      <c r="AB222" s="54"/>
      <c r="AC222" s="54"/>
      <c r="AD222" s="54"/>
      <c r="AE222" s="54"/>
      <c r="AF222" s="54"/>
      <c r="AG222" s="54"/>
      <c r="AH222" s="54"/>
      <c r="AI222" s="54"/>
      <c r="AJ222" s="54"/>
      <c r="AK222" s="54"/>
      <c r="AL222" s="54"/>
      <c r="AM222" s="54"/>
      <c r="AN222" s="54"/>
      <c r="AO222" s="54"/>
      <c r="AP222" s="54"/>
      <c r="AQ222" s="54"/>
      <c r="AR222" s="53" t="s">
        <v>52</v>
      </c>
      <c r="AS222" s="53" t="s">
        <v>52</v>
      </c>
      <c r="AT222" s="54"/>
      <c r="AU222" s="53" t="s">
        <v>525</v>
      </c>
      <c r="AV222" s="54">
        <v>160</v>
      </c>
    </row>
    <row r="223" spans="1:48" ht="30" customHeight="1">
      <c r="A223" s="50" t="s">
        <v>517</v>
      </c>
      <c r="B223" s="50" t="s">
        <v>526</v>
      </c>
      <c r="C223" s="50" t="s">
        <v>77</v>
      </c>
      <c r="D223" s="51">
        <v>84.89</v>
      </c>
      <c r="E223" s="52">
        <v>0</v>
      </c>
      <c r="F223" s="52">
        <f>TRUNC(E223*D223, 0)</f>
        <v>0</v>
      </c>
      <c r="G223" s="52">
        <v>0</v>
      </c>
      <c r="H223" s="52">
        <f>TRUNC(G223*D223, 0)</f>
        <v>0</v>
      </c>
      <c r="I223" s="52">
        <v>0</v>
      </c>
      <c r="J223" s="52">
        <f>TRUNC(I223*D223, 0)</f>
        <v>0</v>
      </c>
      <c r="K223" s="52">
        <f t="shared" si="34"/>
        <v>0</v>
      </c>
      <c r="L223" s="52">
        <f t="shared" si="34"/>
        <v>0</v>
      </c>
      <c r="M223" s="50" t="s">
        <v>527</v>
      </c>
      <c r="N223" s="53" t="s">
        <v>528</v>
      </c>
      <c r="O223" s="53" t="s">
        <v>52</v>
      </c>
      <c r="P223" s="53" t="s">
        <v>52</v>
      </c>
      <c r="Q223" s="53" t="s">
        <v>516</v>
      </c>
      <c r="R223" s="53" t="s">
        <v>63</v>
      </c>
      <c r="S223" s="53" t="s">
        <v>64</v>
      </c>
      <c r="T223" s="53" t="s">
        <v>64</v>
      </c>
      <c r="U223" s="54"/>
      <c r="V223" s="54"/>
      <c r="W223" s="54"/>
      <c r="X223" s="54"/>
      <c r="Y223" s="54"/>
      <c r="Z223" s="54"/>
      <c r="AA223" s="54"/>
      <c r="AB223" s="54"/>
      <c r="AC223" s="54"/>
      <c r="AD223" s="54"/>
      <c r="AE223" s="54"/>
      <c r="AF223" s="54"/>
      <c r="AG223" s="54"/>
      <c r="AH223" s="54"/>
      <c r="AI223" s="54"/>
      <c r="AJ223" s="54"/>
      <c r="AK223" s="54"/>
      <c r="AL223" s="54"/>
      <c r="AM223" s="54"/>
      <c r="AN223" s="54"/>
      <c r="AO223" s="54"/>
      <c r="AP223" s="54"/>
      <c r="AQ223" s="54"/>
      <c r="AR223" s="53" t="s">
        <v>52</v>
      </c>
      <c r="AS223" s="53" t="s">
        <v>52</v>
      </c>
      <c r="AT223" s="54"/>
      <c r="AU223" s="53" t="s">
        <v>529</v>
      </c>
      <c r="AV223" s="54">
        <v>161</v>
      </c>
    </row>
    <row r="224" spans="1:48" ht="30" customHeight="1">
      <c r="A224" s="50" t="s">
        <v>517</v>
      </c>
      <c r="B224" s="50" t="s">
        <v>530</v>
      </c>
      <c r="C224" s="50" t="s">
        <v>77</v>
      </c>
      <c r="D224" s="51">
        <v>75.09</v>
      </c>
      <c r="E224" s="52">
        <v>0</v>
      </c>
      <c r="F224" s="52">
        <f>TRUNC(E224*D224, 0)</f>
        <v>0</v>
      </c>
      <c r="G224" s="52">
        <v>0</v>
      </c>
      <c r="H224" s="52">
        <f>TRUNC(G224*D224, 0)</f>
        <v>0</v>
      </c>
      <c r="I224" s="52">
        <v>0</v>
      </c>
      <c r="J224" s="52">
        <f>TRUNC(I224*D224, 0)</f>
        <v>0</v>
      </c>
      <c r="K224" s="52">
        <f t="shared" si="34"/>
        <v>0</v>
      </c>
      <c r="L224" s="52">
        <f t="shared" si="34"/>
        <v>0</v>
      </c>
      <c r="M224" s="50" t="s">
        <v>531</v>
      </c>
      <c r="N224" s="53" t="s">
        <v>532</v>
      </c>
      <c r="O224" s="53" t="s">
        <v>52</v>
      </c>
      <c r="P224" s="53" t="s">
        <v>52</v>
      </c>
      <c r="Q224" s="53" t="s">
        <v>516</v>
      </c>
      <c r="R224" s="53" t="s">
        <v>63</v>
      </c>
      <c r="S224" s="53" t="s">
        <v>64</v>
      </c>
      <c r="T224" s="53" t="s">
        <v>64</v>
      </c>
      <c r="U224" s="54"/>
      <c r="V224" s="54"/>
      <c r="W224" s="54"/>
      <c r="X224" s="54"/>
      <c r="Y224" s="54"/>
      <c r="Z224" s="54"/>
      <c r="AA224" s="54"/>
      <c r="AB224" s="54"/>
      <c r="AC224" s="54"/>
      <c r="AD224" s="54"/>
      <c r="AE224" s="54"/>
      <c r="AF224" s="54"/>
      <c r="AG224" s="54"/>
      <c r="AH224" s="54"/>
      <c r="AI224" s="54"/>
      <c r="AJ224" s="54"/>
      <c r="AK224" s="54"/>
      <c r="AL224" s="54"/>
      <c r="AM224" s="54"/>
      <c r="AN224" s="54"/>
      <c r="AO224" s="54"/>
      <c r="AP224" s="54"/>
      <c r="AQ224" s="54"/>
      <c r="AR224" s="53" t="s">
        <v>52</v>
      </c>
      <c r="AS224" s="53" t="s">
        <v>52</v>
      </c>
      <c r="AT224" s="54"/>
      <c r="AU224" s="53" t="s">
        <v>533</v>
      </c>
      <c r="AV224" s="54">
        <v>162</v>
      </c>
    </row>
    <row r="225" spans="1:13" ht="30" customHeight="1">
      <c r="A225" s="51"/>
      <c r="B225" s="51"/>
      <c r="C225" s="51"/>
      <c r="D225" s="51"/>
      <c r="E225" s="51"/>
      <c r="F225" s="51"/>
      <c r="G225" s="51"/>
      <c r="H225" s="51"/>
      <c r="I225" s="51"/>
      <c r="J225" s="51"/>
      <c r="K225" s="51"/>
      <c r="L225" s="51"/>
      <c r="M225" s="51"/>
    </row>
    <row r="226" spans="1:13" ht="30" customHeight="1">
      <c r="A226" s="51"/>
      <c r="B226" s="51"/>
      <c r="C226" s="51"/>
      <c r="D226" s="51"/>
      <c r="E226" s="51"/>
      <c r="F226" s="51"/>
      <c r="G226" s="51"/>
      <c r="H226" s="51"/>
      <c r="I226" s="51"/>
      <c r="J226" s="51"/>
      <c r="K226" s="51"/>
      <c r="L226" s="51"/>
      <c r="M226" s="51"/>
    </row>
    <row r="227" spans="1:13" ht="30" customHeight="1">
      <c r="A227" s="51"/>
      <c r="B227" s="51"/>
      <c r="C227" s="51"/>
      <c r="D227" s="51"/>
      <c r="E227" s="51"/>
      <c r="F227" s="51"/>
      <c r="G227" s="51"/>
      <c r="H227" s="51"/>
      <c r="I227" s="51"/>
      <c r="J227" s="51"/>
      <c r="K227" s="51"/>
      <c r="L227" s="51"/>
      <c r="M227" s="51"/>
    </row>
    <row r="228" spans="1:13" ht="30" customHeight="1">
      <c r="A228" s="51"/>
      <c r="B228" s="51"/>
      <c r="C228" s="51"/>
      <c r="D228" s="51"/>
      <c r="E228" s="51"/>
      <c r="F228" s="51"/>
      <c r="G228" s="51"/>
      <c r="H228" s="51"/>
      <c r="I228" s="51"/>
      <c r="J228" s="51"/>
      <c r="K228" s="51"/>
      <c r="L228" s="51"/>
      <c r="M228" s="51"/>
    </row>
    <row r="229" spans="1:13" ht="30" customHeight="1">
      <c r="A229" s="51"/>
      <c r="B229" s="51"/>
      <c r="C229" s="51"/>
      <c r="D229" s="51"/>
      <c r="E229" s="51"/>
      <c r="F229" s="51"/>
      <c r="G229" s="51"/>
      <c r="H229" s="51"/>
      <c r="I229" s="51"/>
      <c r="J229" s="51"/>
      <c r="K229" s="51"/>
      <c r="L229" s="51"/>
      <c r="M229" s="51"/>
    </row>
    <row r="230" spans="1:13" ht="30" customHeight="1">
      <c r="A230" s="51"/>
      <c r="B230" s="51"/>
      <c r="C230" s="51"/>
      <c r="D230" s="51"/>
      <c r="E230" s="51"/>
      <c r="F230" s="51"/>
      <c r="G230" s="51"/>
      <c r="H230" s="51"/>
      <c r="I230" s="51"/>
      <c r="J230" s="51"/>
      <c r="K230" s="51"/>
      <c r="L230" s="51"/>
      <c r="M230" s="51"/>
    </row>
    <row r="231" spans="1:13" ht="30" customHeight="1">
      <c r="A231" s="51"/>
      <c r="B231" s="51"/>
      <c r="C231" s="51"/>
      <c r="D231" s="51"/>
      <c r="E231" s="51"/>
      <c r="F231" s="51"/>
      <c r="G231" s="51"/>
      <c r="H231" s="51"/>
      <c r="I231" s="51"/>
      <c r="J231" s="51"/>
      <c r="K231" s="51"/>
      <c r="L231" s="51"/>
      <c r="M231" s="51"/>
    </row>
    <row r="232" spans="1:13" ht="30" customHeight="1">
      <c r="A232" s="51"/>
      <c r="B232" s="51"/>
      <c r="C232" s="51"/>
      <c r="D232" s="51"/>
      <c r="E232" s="51"/>
      <c r="F232" s="51"/>
      <c r="G232" s="51"/>
      <c r="H232" s="51"/>
      <c r="I232" s="51"/>
      <c r="J232" s="51"/>
      <c r="K232" s="51"/>
      <c r="L232" s="51"/>
      <c r="M232" s="51"/>
    </row>
    <row r="233" spans="1:13" ht="30" customHeight="1">
      <c r="A233" s="51"/>
      <c r="B233" s="51"/>
      <c r="C233" s="51"/>
      <c r="D233" s="51"/>
      <c r="E233" s="51"/>
      <c r="F233" s="51"/>
      <c r="G233" s="51"/>
      <c r="H233" s="51"/>
      <c r="I233" s="51"/>
      <c r="J233" s="51"/>
      <c r="K233" s="51"/>
      <c r="L233" s="51"/>
      <c r="M233" s="51"/>
    </row>
    <row r="234" spans="1:13" ht="30" customHeight="1">
      <c r="A234" s="51"/>
      <c r="B234" s="51"/>
      <c r="C234" s="51"/>
      <c r="D234" s="51"/>
      <c r="E234" s="51"/>
      <c r="F234" s="51"/>
      <c r="G234" s="51"/>
      <c r="H234" s="51"/>
      <c r="I234" s="51"/>
      <c r="J234" s="51"/>
      <c r="K234" s="51"/>
      <c r="L234" s="51"/>
      <c r="M234" s="51"/>
    </row>
    <row r="235" spans="1:13" ht="30" customHeight="1">
      <c r="A235" s="51"/>
      <c r="B235" s="51"/>
      <c r="C235" s="51"/>
      <c r="D235" s="51"/>
      <c r="E235" s="51"/>
      <c r="F235" s="51"/>
      <c r="G235" s="51"/>
      <c r="H235" s="51"/>
      <c r="I235" s="51"/>
      <c r="J235" s="51"/>
      <c r="K235" s="51"/>
      <c r="L235" s="51"/>
      <c r="M235" s="51"/>
    </row>
    <row r="236" spans="1:13" ht="30" customHeight="1">
      <c r="A236" s="51"/>
      <c r="B236" s="51"/>
      <c r="C236" s="51"/>
      <c r="D236" s="51"/>
      <c r="E236" s="51"/>
      <c r="F236" s="51"/>
      <c r="G236" s="51"/>
      <c r="H236" s="51"/>
      <c r="I236" s="51"/>
      <c r="J236" s="51"/>
      <c r="K236" s="51"/>
      <c r="L236" s="51"/>
      <c r="M236" s="51"/>
    </row>
    <row r="237" spans="1:13" ht="30" customHeight="1">
      <c r="A237" s="51"/>
      <c r="B237" s="51"/>
      <c r="C237" s="51"/>
      <c r="D237" s="51"/>
      <c r="E237" s="51"/>
      <c r="F237" s="51"/>
      <c r="G237" s="51"/>
      <c r="H237" s="51"/>
      <c r="I237" s="51"/>
      <c r="J237" s="51"/>
      <c r="K237" s="51"/>
      <c r="L237" s="51"/>
      <c r="M237" s="51"/>
    </row>
    <row r="238" spans="1:13" ht="30" customHeight="1">
      <c r="A238" s="51"/>
      <c r="B238" s="51"/>
      <c r="C238" s="51"/>
      <c r="D238" s="51"/>
      <c r="E238" s="51"/>
      <c r="F238" s="51"/>
      <c r="G238" s="51"/>
      <c r="H238" s="51"/>
      <c r="I238" s="51"/>
      <c r="J238" s="51"/>
      <c r="K238" s="51"/>
      <c r="L238" s="51"/>
      <c r="M238" s="51"/>
    </row>
    <row r="239" spans="1:13" ht="30" customHeight="1">
      <c r="A239" s="51"/>
      <c r="B239" s="51"/>
      <c r="C239" s="51"/>
      <c r="D239" s="51"/>
      <c r="E239" s="51"/>
      <c r="F239" s="51"/>
      <c r="G239" s="51"/>
      <c r="H239" s="51"/>
      <c r="I239" s="51"/>
      <c r="J239" s="51"/>
      <c r="K239" s="51"/>
      <c r="L239" s="51"/>
      <c r="M239" s="51"/>
    </row>
    <row r="240" spans="1:13" ht="30" customHeight="1">
      <c r="A240" s="51"/>
      <c r="B240" s="51"/>
      <c r="C240" s="51"/>
      <c r="D240" s="51"/>
      <c r="E240" s="51"/>
      <c r="F240" s="51"/>
      <c r="G240" s="51"/>
      <c r="H240" s="51"/>
      <c r="I240" s="51"/>
      <c r="J240" s="51"/>
      <c r="K240" s="51"/>
      <c r="L240" s="51"/>
      <c r="M240" s="51"/>
    </row>
    <row r="241" spans="1:48" ht="30" customHeight="1">
      <c r="A241" s="51"/>
      <c r="B241" s="51"/>
      <c r="C241" s="51"/>
      <c r="D241" s="51"/>
      <c r="E241" s="51"/>
      <c r="F241" s="51"/>
      <c r="G241" s="51"/>
      <c r="H241" s="51"/>
      <c r="I241" s="51"/>
      <c r="J241" s="51"/>
      <c r="K241" s="51"/>
      <c r="L241" s="51"/>
      <c r="M241" s="51"/>
    </row>
    <row r="242" spans="1:48" ht="30" customHeight="1">
      <c r="A242" s="51"/>
      <c r="B242" s="51"/>
      <c r="C242" s="51"/>
      <c r="D242" s="51"/>
      <c r="E242" s="51"/>
      <c r="F242" s="51"/>
      <c r="G242" s="51"/>
      <c r="H242" s="51"/>
      <c r="I242" s="51"/>
      <c r="J242" s="51"/>
      <c r="K242" s="51"/>
      <c r="L242" s="51"/>
      <c r="M242" s="51"/>
    </row>
    <row r="243" spans="1:48" ht="30" customHeight="1">
      <c r="A243" s="51" t="s">
        <v>112</v>
      </c>
      <c r="B243" s="51"/>
      <c r="C243" s="51"/>
      <c r="D243" s="51"/>
      <c r="E243" s="51"/>
      <c r="F243" s="52">
        <f>SUM(F221:F242)</f>
        <v>0</v>
      </c>
      <c r="G243" s="51"/>
      <c r="H243" s="52">
        <f>SUM(H221:H242)</f>
        <v>0</v>
      </c>
      <c r="I243" s="51"/>
      <c r="J243" s="52">
        <f>SUM(J221:J242)</f>
        <v>0</v>
      </c>
      <c r="K243" s="51"/>
      <c r="L243" s="52">
        <f>SUM(L221:L242)</f>
        <v>0</v>
      </c>
      <c r="M243" s="51"/>
      <c r="N243" s="48" t="s">
        <v>113</v>
      </c>
    </row>
    <row r="244" spans="1:48" ht="30" customHeight="1">
      <c r="A244" s="50" t="s">
        <v>534</v>
      </c>
      <c r="B244" s="51"/>
      <c r="C244" s="51"/>
      <c r="D244" s="51"/>
      <c r="E244" s="51"/>
      <c r="F244" s="51"/>
      <c r="G244" s="51"/>
      <c r="H244" s="51"/>
      <c r="I244" s="51"/>
      <c r="J244" s="51"/>
      <c r="K244" s="51"/>
      <c r="L244" s="51"/>
      <c r="M244" s="51"/>
      <c r="N244" s="54"/>
      <c r="O244" s="54"/>
      <c r="P244" s="54"/>
      <c r="Q244" s="53" t="s">
        <v>535</v>
      </c>
      <c r="R244" s="54"/>
      <c r="S244" s="54"/>
      <c r="T244" s="54"/>
      <c r="U244" s="54"/>
      <c r="V244" s="54"/>
      <c r="W244" s="54"/>
      <c r="X244" s="54"/>
      <c r="Y244" s="54"/>
      <c r="Z244" s="54"/>
      <c r="AA244" s="54"/>
      <c r="AB244" s="54"/>
      <c r="AC244" s="54"/>
      <c r="AD244" s="54"/>
      <c r="AE244" s="54"/>
      <c r="AF244" s="54"/>
      <c r="AG244" s="54"/>
      <c r="AH244" s="54"/>
      <c r="AI244" s="54"/>
      <c r="AJ244" s="54"/>
      <c r="AK244" s="54"/>
      <c r="AL244" s="54"/>
      <c r="AM244" s="54"/>
      <c r="AN244" s="54"/>
      <c r="AO244" s="54"/>
      <c r="AP244" s="54"/>
      <c r="AQ244" s="54"/>
      <c r="AR244" s="54"/>
      <c r="AS244" s="54"/>
      <c r="AT244" s="54"/>
      <c r="AU244" s="54"/>
      <c r="AV244" s="54"/>
    </row>
    <row r="245" spans="1:48" ht="30" customHeight="1">
      <c r="A245" s="50" t="s">
        <v>536</v>
      </c>
      <c r="B245" s="50" t="s">
        <v>52</v>
      </c>
      <c r="C245" s="50" t="s">
        <v>77</v>
      </c>
      <c r="D245" s="51">
        <v>565.82000000000005</v>
      </c>
      <c r="E245" s="52">
        <v>0</v>
      </c>
      <c r="F245" s="52">
        <f t="shared" ref="F245:F251" si="35">TRUNC(E245*D245, 0)</f>
        <v>0</v>
      </c>
      <c r="G245" s="52">
        <v>0</v>
      </c>
      <c r="H245" s="52">
        <f t="shared" ref="H245:H251" si="36">TRUNC(G245*D245, 0)</f>
        <v>0</v>
      </c>
      <c r="I245" s="52">
        <v>0</v>
      </c>
      <c r="J245" s="52">
        <f t="shared" ref="J245:J251" si="37">TRUNC(I245*D245, 0)</f>
        <v>0</v>
      </c>
      <c r="K245" s="52">
        <f t="shared" ref="K245:L251" si="38">TRUNC(E245+G245+I245, 0)</f>
        <v>0</v>
      </c>
      <c r="L245" s="52">
        <f t="shared" si="38"/>
        <v>0</v>
      </c>
      <c r="M245" s="50" t="s">
        <v>537</v>
      </c>
      <c r="N245" s="53" t="s">
        <v>538</v>
      </c>
      <c r="O245" s="53" t="s">
        <v>52</v>
      </c>
      <c r="P245" s="53" t="s">
        <v>52</v>
      </c>
      <c r="Q245" s="53" t="s">
        <v>535</v>
      </c>
      <c r="R245" s="53" t="s">
        <v>63</v>
      </c>
      <c r="S245" s="53" t="s">
        <v>64</v>
      </c>
      <c r="T245" s="53" t="s">
        <v>64</v>
      </c>
      <c r="U245" s="54"/>
      <c r="V245" s="54"/>
      <c r="W245" s="54"/>
      <c r="X245" s="54"/>
      <c r="Y245" s="54"/>
      <c r="Z245" s="54"/>
      <c r="AA245" s="54"/>
      <c r="AB245" s="54"/>
      <c r="AC245" s="54"/>
      <c r="AD245" s="54"/>
      <c r="AE245" s="54"/>
      <c r="AF245" s="54"/>
      <c r="AG245" s="54"/>
      <c r="AH245" s="54"/>
      <c r="AI245" s="54"/>
      <c r="AJ245" s="54"/>
      <c r="AK245" s="54"/>
      <c r="AL245" s="54"/>
      <c r="AM245" s="54"/>
      <c r="AN245" s="54"/>
      <c r="AO245" s="54"/>
      <c r="AP245" s="54"/>
      <c r="AQ245" s="54"/>
      <c r="AR245" s="53" t="s">
        <v>52</v>
      </c>
      <c r="AS245" s="53" t="s">
        <v>52</v>
      </c>
      <c r="AT245" s="54"/>
      <c r="AU245" s="53" t="s">
        <v>539</v>
      </c>
      <c r="AV245" s="54">
        <v>181</v>
      </c>
    </row>
    <row r="246" spans="1:48" ht="30" customHeight="1">
      <c r="A246" s="50" t="s">
        <v>540</v>
      </c>
      <c r="B246" s="50" t="s">
        <v>541</v>
      </c>
      <c r="C246" s="50" t="s">
        <v>77</v>
      </c>
      <c r="D246" s="51">
        <v>729.19</v>
      </c>
      <c r="E246" s="52">
        <v>0</v>
      </c>
      <c r="F246" s="52">
        <f t="shared" si="35"/>
        <v>0</v>
      </c>
      <c r="G246" s="52">
        <v>0</v>
      </c>
      <c r="H246" s="52">
        <f t="shared" si="36"/>
        <v>0</v>
      </c>
      <c r="I246" s="52">
        <v>0</v>
      </c>
      <c r="J246" s="52">
        <f t="shared" si="37"/>
        <v>0</v>
      </c>
      <c r="K246" s="52">
        <f t="shared" si="38"/>
        <v>0</v>
      </c>
      <c r="L246" s="52">
        <f t="shared" si="38"/>
        <v>0</v>
      </c>
      <c r="M246" s="50" t="s">
        <v>542</v>
      </c>
      <c r="N246" s="53" t="s">
        <v>543</v>
      </c>
      <c r="O246" s="53" t="s">
        <v>52</v>
      </c>
      <c r="P246" s="53" t="s">
        <v>52</v>
      </c>
      <c r="Q246" s="53" t="s">
        <v>535</v>
      </c>
      <c r="R246" s="53" t="s">
        <v>63</v>
      </c>
      <c r="S246" s="53" t="s">
        <v>64</v>
      </c>
      <c r="T246" s="53" t="s">
        <v>64</v>
      </c>
      <c r="U246" s="54"/>
      <c r="V246" s="54"/>
      <c r="W246" s="54"/>
      <c r="X246" s="54"/>
      <c r="Y246" s="54"/>
      <c r="Z246" s="54"/>
      <c r="AA246" s="54"/>
      <c r="AB246" s="54"/>
      <c r="AC246" s="54"/>
      <c r="AD246" s="54"/>
      <c r="AE246" s="54"/>
      <c r="AF246" s="54"/>
      <c r="AG246" s="54"/>
      <c r="AH246" s="54"/>
      <c r="AI246" s="54"/>
      <c r="AJ246" s="54"/>
      <c r="AK246" s="54"/>
      <c r="AL246" s="54"/>
      <c r="AM246" s="54"/>
      <c r="AN246" s="54"/>
      <c r="AO246" s="54"/>
      <c r="AP246" s="54"/>
      <c r="AQ246" s="54"/>
      <c r="AR246" s="53" t="s">
        <v>52</v>
      </c>
      <c r="AS246" s="53" t="s">
        <v>52</v>
      </c>
      <c r="AT246" s="54"/>
      <c r="AU246" s="53" t="s">
        <v>544</v>
      </c>
      <c r="AV246" s="54">
        <v>182</v>
      </c>
    </row>
    <row r="247" spans="1:48" ht="30" customHeight="1">
      <c r="A247" s="50" t="s">
        <v>545</v>
      </c>
      <c r="B247" s="50" t="s">
        <v>546</v>
      </c>
      <c r="C247" s="50" t="s">
        <v>547</v>
      </c>
      <c r="D247" s="51">
        <v>1</v>
      </c>
      <c r="E247" s="52">
        <v>0</v>
      </c>
      <c r="F247" s="52">
        <f t="shared" si="35"/>
        <v>0</v>
      </c>
      <c r="G247" s="52">
        <v>0</v>
      </c>
      <c r="H247" s="52">
        <f t="shared" si="36"/>
        <v>0</v>
      </c>
      <c r="I247" s="52">
        <v>0</v>
      </c>
      <c r="J247" s="52">
        <f t="shared" si="37"/>
        <v>0</v>
      </c>
      <c r="K247" s="52">
        <f t="shared" si="38"/>
        <v>0</v>
      </c>
      <c r="L247" s="52">
        <f t="shared" si="38"/>
        <v>0</v>
      </c>
      <c r="M247" s="50" t="s">
        <v>52</v>
      </c>
      <c r="N247" s="53" t="s">
        <v>548</v>
      </c>
      <c r="O247" s="53" t="s">
        <v>52</v>
      </c>
      <c r="P247" s="53" t="s">
        <v>52</v>
      </c>
      <c r="Q247" s="53" t="s">
        <v>535</v>
      </c>
      <c r="R247" s="53" t="s">
        <v>64</v>
      </c>
      <c r="S247" s="53" t="s">
        <v>64</v>
      </c>
      <c r="T247" s="53" t="s">
        <v>63</v>
      </c>
      <c r="U247" s="54"/>
      <c r="V247" s="54"/>
      <c r="W247" s="54"/>
      <c r="X247" s="54"/>
      <c r="Y247" s="54"/>
      <c r="Z247" s="54"/>
      <c r="AA247" s="54"/>
      <c r="AB247" s="54"/>
      <c r="AC247" s="54"/>
      <c r="AD247" s="54"/>
      <c r="AE247" s="54"/>
      <c r="AF247" s="54"/>
      <c r="AG247" s="54"/>
      <c r="AH247" s="54"/>
      <c r="AI247" s="54"/>
      <c r="AJ247" s="54"/>
      <c r="AK247" s="54"/>
      <c r="AL247" s="54"/>
      <c r="AM247" s="54"/>
      <c r="AN247" s="54"/>
      <c r="AO247" s="54"/>
      <c r="AP247" s="54"/>
      <c r="AQ247" s="54"/>
      <c r="AR247" s="53" t="s">
        <v>52</v>
      </c>
      <c r="AS247" s="53" t="s">
        <v>52</v>
      </c>
      <c r="AT247" s="54"/>
      <c r="AU247" s="53" t="s">
        <v>549</v>
      </c>
      <c r="AV247" s="54">
        <v>110</v>
      </c>
    </row>
    <row r="248" spans="1:48" ht="30" customHeight="1">
      <c r="A248" s="50" t="s">
        <v>550</v>
      </c>
      <c r="B248" s="50" t="s">
        <v>551</v>
      </c>
      <c r="C248" s="50" t="s">
        <v>77</v>
      </c>
      <c r="D248" s="51">
        <v>55.46</v>
      </c>
      <c r="E248" s="52">
        <v>0</v>
      </c>
      <c r="F248" s="52">
        <f t="shared" si="35"/>
        <v>0</v>
      </c>
      <c r="G248" s="52">
        <v>0</v>
      </c>
      <c r="H248" s="52">
        <f t="shared" si="36"/>
        <v>0</v>
      </c>
      <c r="I248" s="52">
        <v>0</v>
      </c>
      <c r="J248" s="52">
        <f t="shared" si="37"/>
        <v>0</v>
      </c>
      <c r="K248" s="52">
        <f t="shared" si="38"/>
        <v>0</v>
      </c>
      <c r="L248" s="52">
        <f t="shared" si="38"/>
        <v>0</v>
      </c>
      <c r="M248" s="50" t="s">
        <v>552</v>
      </c>
      <c r="N248" s="53" t="s">
        <v>553</v>
      </c>
      <c r="O248" s="53" t="s">
        <v>52</v>
      </c>
      <c r="P248" s="53" t="s">
        <v>52</v>
      </c>
      <c r="Q248" s="53" t="s">
        <v>535</v>
      </c>
      <c r="R248" s="53" t="s">
        <v>63</v>
      </c>
      <c r="S248" s="53" t="s">
        <v>64</v>
      </c>
      <c r="T248" s="53" t="s">
        <v>64</v>
      </c>
      <c r="U248" s="54"/>
      <c r="V248" s="54"/>
      <c r="W248" s="54"/>
      <c r="X248" s="54"/>
      <c r="Y248" s="54"/>
      <c r="Z248" s="54"/>
      <c r="AA248" s="54"/>
      <c r="AB248" s="54"/>
      <c r="AC248" s="54"/>
      <c r="AD248" s="54"/>
      <c r="AE248" s="54"/>
      <c r="AF248" s="54"/>
      <c r="AG248" s="54"/>
      <c r="AH248" s="54"/>
      <c r="AI248" s="54"/>
      <c r="AJ248" s="54"/>
      <c r="AK248" s="54"/>
      <c r="AL248" s="54"/>
      <c r="AM248" s="54"/>
      <c r="AN248" s="54"/>
      <c r="AO248" s="54"/>
      <c r="AP248" s="54"/>
      <c r="AQ248" s="54"/>
      <c r="AR248" s="53" t="s">
        <v>52</v>
      </c>
      <c r="AS248" s="53" t="s">
        <v>52</v>
      </c>
      <c r="AT248" s="54"/>
      <c r="AU248" s="53" t="s">
        <v>554</v>
      </c>
      <c r="AV248" s="54">
        <v>163</v>
      </c>
    </row>
    <row r="249" spans="1:48" ht="30" customHeight="1">
      <c r="A249" s="50" t="s">
        <v>555</v>
      </c>
      <c r="B249" s="50" t="s">
        <v>556</v>
      </c>
      <c r="C249" s="50" t="s">
        <v>77</v>
      </c>
      <c r="D249" s="51">
        <v>498.34</v>
      </c>
      <c r="E249" s="52">
        <v>0</v>
      </c>
      <c r="F249" s="52">
        <f t="shared" si="35"/>
        <v>0</v>
      </c>
      <c r="G249" s="52">
        <v>0</v>
      </c>
      <c r="H249" s="52">
        <f t="shared" si="36"/>
        <v>0</v>
      </c>
      <c r="I249" s="52">
        <v>0</v>
      </c>
      <c r="J249" s="52">
        <f t="shared" si="37"/>
        <v>0</v>
      </c>
      <c r="K249" s="52">
        <f t="shared" si="38"/>
        <v>0</v>
      </c>
      <c r="L249" s="52">
        <f t="shared" si="38"/>
        <v>0</v>
      </c>
      <c r="M249" s="50" t="s">
        <v>557</v>
      </c>
      <c r="N249" s="53" t="s">
        <v>558</v>
      </c>
      <c r="O249" s="53" t="s">
        <v>52</v>
      </c>
      <c r="P249" s="53" t="s">
        <v>52</v>
      </c>
      <c r="Q249" s="53" t="s">
        <v>535</v>
      </c>
      <c r="R249" s="53" t="s">
        <v>63</v>
      </c>
      <c r="S249" s="53" t="s">
        <v>64</v>
      </c>
      <c r="T249" s="53" t="s">
        <v>64</v>
      </c>
      <c r="U249" s="54"/>
      <c r="V249" s="54"/>
      <c r="W249" s="54"/>
      <c r="X249" s="54"/>
      <c r="Y249" s="54"/>
      <c r="Z249" s="54"/>
      <c r="AA249" s="54"/>
      <c r="AB249" s="54"/>
      <c r="AC249" s="54"/>
      <c r="AD249" s="54"/>
      <c r="AE249" s="54"/>
      <c r="AF249" s="54"/>
      <c r="AG249" s="54"/>
      <c r="AH249" s="54"/>
      <c r="AI249" s="54"/>
      <c r="AJ249" s="54"/>
      <c r="AK249" s="54"/>
      <c r="AL249" s="54"/>
      <c r="AM249" s="54"/>
      <c r="AN249" s="54"/>
      <c r="AO249" s="54"/>
      <c r="AP249" s="54"/>
      <c r="AQ249" s="54"/>
      <c r="AR249" s="53" t="s">
        <v>52</v>
      </c>
      <c r="AS249" s="53" t="s">
        <v>52</v>
      </c>
      <c r="AT249" s="54"/>
      <c r="AU249" s="53" t="s">
        <v>559</v>
      </c>
      <c r="AV249" s="54">
        <v>164</v>
      </c>
    </row>
    <row r="250" spans="1:48" ht="30" customHeight="1">
      <c r="A250" s="50" t="s">
        <v>560</v>
      </c>
      <c r="B250" s="50" t="s">
        <v>561</v>
      </c>
      <c r="C250" s="50" t="s">
        <v>77</v>
      </c>
      <c r="D250" s="51">
        <v>378.37</v>
      </c>
      <c r="E250" s="52">
        <v>0</v>
      </c>
      <c r="F250" s="52">
        <f t="shared" si="35"/>
        <v>0</v>
      </c>
      <c r="G250" s="52">
        <v>0</v>
      </c>
      <c r="H250" s="52">
        <f t="shared" si="36"/>
        <v>0</v>
      </c>
      <c r="I250" s="52">
        <v>0</v>
      </c>
      <c r="J250" s="52">
        <f t="shared" si="37"/>
        <v>0</v>
      </c>
      <c r="K250" s="52">
        <f t="shared" si="38"/>
        <v>0</v>
      </c>
      <c r="L250" s="52">
        <f t="shared" si="38"/>
        <v>0</v>
      </c>
      <c r="M250" s="50" t="s">
        <v>562</v>
      </c>
      <c r="N250" s="53" t="s">
        <v>563</v>
      </c>
      <c r="O250" s="53" t="s">
        <v>52</v>
      </c>
      <c r="P250" s="53" t="s">
        <v>52</v>
      </c>
      <c r="Q250" s="53" t="s">
        <v>535</v>
      </c>
      <c r="R250" s="53" t="s">
        <v>63</v>
      </c>
      <c r="S250" s="53" t="s">
        <v>64</v>
      </c>
      <c r="T250" s="53" t="s">
        <v>64</v>
      </c>
      <c r="U250" s="54"/>
      <c r="V250" s="54"/>
      <c r="W250" s="54"/>
      <c r="X250" s="54"/>
      <c r="Y250" s="54"/>
      <c r="Z250" s="54"/>
      <c r="AA250" s="54"/>
      <c r="AB250" s="54"/>
      <c r="AC250" s="54"/>
      <c r="AD250" s="54"/>
      <c r="AE250" s="54"/>
      <c r="AF250" s="54"/>
      <c r="AG250" s="54"/>
      <c r="AH250" s="54"/>
      <c r="AI250" s="54"/>
      <c r="AJ250" s="54"/>
      <c r="AK250" s="54"/>
      <c r="AL250" s="54"/>
      <c r="AM250" s="54"/>
      <c r="AN250" s="54"/>
      <c r="AO250" s="54"/>
      <c r="AP250" s="54"/>
      <c r="AQ250" s="54"/>
      <c r="AR250" s="53" t="s">
        <v>52</v>
      </c>
      <c r="AS250" s="53" t="s">
        <v>52</v>
      </c>
      <c r="AT250" s="54"/>
      <c r="AU250" s="53" t="s">
        <v>564</v>
      </c>
      <c r="AV250" s="54">
        <v>178</v>
      </c>
    </row>
    <row r="251" spans="1:48" ht="30" customHeight="1">
      <c r="A251" s="50" t="s">
        <v>565</v>
      </c>
      <c r="B251" s="50" t="s">
        <v>566</v>
      </c>
      <c r="C251" s="50" t="s">
        <v>77</v>
      </c>
      <c r="D251" s="51">
        <v>498.34</v>
      </c>
      <c r="E251" s="52">
        <v>0</v>
      </c>
      <c r="F251" s="52">
        <f t="shared" si="35"/>
        <v>0</v>
      </c>
      <c r="G251" s="52">
        <v>0</v>
      </c>
      <c r="H251" s="52">
        <f t="shared" si="36"/>
        <v>0</v>
      </c>
      <c r="I251" s="52">
        <v>0</v>
      </c>
      <c r="J251" s="52">
        <f t="shared" si="37"/>
        <v>0</v>
      </c>
      <c r="K251" s="52">
        <f t="shared" si="38"/>
        <v>0</v>
      </c>
      <c r="L251" s="52">
        <f t="shared" si="38"/>
        <v>0</v>
      </c>
      <c r="M251" s="50" t="s">
        <v>567</v>
      </c>
      <c r="N251" s="53" t="s">
        <v>568</v>
      </c>
      <c r="O251" s="53" t="s">
        <v>52</v>
      </c>
      <c r="P251" s="53" t="s">
        <v>52</v>
      </c>
      <c r="Q251" s="53" t="s">
        <v>535</v>
      </c>
      <c r="R251" s="53" t="s">
        <v>63</v>
      </c>
      <c r="S251" s="53" t="s">
        <v>64</v>
      </c>
      <c r="T251" s="53" t="s">
        <v>64</v>
      </c>
      <c r="U251" s="54"/>
      <c r="V251" s="54"/>
      <c r="W251" s="54"/>
      <c r="X251" s="54"/>
      <c r="Y251" s="54"/>
      <c r="Z251" s="54"/>
      <c r="AA251" s="54"/>
      <c r="AB251" s="54"/>
      <c r="AC251" s="54"/>
      <c r="AD251" s="54"/>
      <c r="AE251" s="54"/>
      <c r="AF251" s="54"/>
      <c r="AG251" s="54"/>
      <c r="AH251" s="54"/>
      <c r="AI251" s="54"/>
      <c r="AJ251" s="54"/>
      <c r="AK251" s="54"/>
      <c r="AL251" s="54"/>
      <c r="AM251" s="54"/>
      <c r="AN251" s="54"/>
      <c r="AO251" s="54"/>
      <c r="AP251" s="54"/>
      <c r="AQ251" s="54"/>
      <c r="AR251" s="53" t="s">
        <v>52</v>
      </c>
      <c r="AS251" s="53" t="s">
        <v>52</v>
      </c>
      <c r="AT251" s="54"/>
      <c r="AU251" s="53" t="s">
        <v>569</v>
      </c>
      <c r="AV251" s="54">
        <v>179</v>
      </c>
    </row>
    <row r="252" spans="1:48" ht="30" customHeight="1">
      <c r="A252" s="51"/>
      <c r="B252" s="51"/>
      <c r="C252" s="51"/>
      <c r="D252" s="51"/>
      <c r="E252" s="51"/>
      <c r="F252" s="51"/>
      <c r="G252" s="51"/>
      <c r="H252" s="51"/>
      <c r="I252" s="51"/>
      <c r="J252" s="51"/>
      <c r="K252" s="51"/>
      <c r="L252" s="51"/>
      <c r="M252" s="51"/>
    </row>
    <row r="253" spans="1:48" ht="30" customHeight="1">
      <c r="A253" s="51"/>
      <c r="B253" s="51"/>
      <c r="C253" s="51"/>
      <c r="D253" s="51"/>
      <c r="E253" s="51"/>
      <c r="F253" s="51"/>
      <c r="G253" s="51"/>
      <c r="H253" s="51"/>
      <c r="I253" s="51"/>
      <c r="J253" s="51"/>
      <c r="K253" s="51"/>
      <c r="L253" s="51"/>
      <c r="M253" s="51"/>
    </row>
    <row r="254" spans="1:48" ht="30" customHeight="1">
      <c r="A254" s="51"/>
      <c r="B254" s="51"/>
      <c r="C254" s="51"/>
      <c r="D254" s="51"/>
      <c r="E254" s="51"/>
      <c r="F254" s="51"/>
      <c r="G254" s="51"/>
      <c r="H254" s="51"/>
      <c r="I254" s="51"/>
      <c r="J254" s="51"/>
      <c r="K254" s="51"/>
      <c r="L254" s="51"/>
      <c r="M254" s="51"/>
    </row>
    <row r="255" spans="1:48" ht="30" customHeight="1">
      <c r="A255" s="51"/>
      <c r="B255" s="51"/>
      <c r="C255" s="51"/>
      <c r="D255" s="51"/>
      <c r="E255" s="51"/>
      <c r="F255" s="51"/>
      <c r="G255" s="51"/>
      <c r="H255" s="51"/>
      <c r="I255" s="51"/>
      <c r="J255" s="51"/>
      <c r="K255" s="51"/>
      <c r="L255" s="51"/>
      <c r="M255" s="51"/>
    </row>
    <row r="256" spans="1:48" ht="30" customHeight="1">
      <c r="A256" s="51"/>
      <c r="B256" s="51"/>
      <c r="C256" s="51"/>
      <c r="D256" s="51"/>
      <c r="E256" s="51"/>
      <c r="F256" s="51"/>
      <c r="G256" s="51"/>
      <c r="H256" s="51"/>
      <c r="I256" s="51"/>
      <c r="J256" s="51"/>
      <c r="K256" s="51"/>
      <c r="L256" s="51"/>
      <c r="M256" s="51"/>
    </row>
    <row r="257" spans="1:48" ht="30" customHeight="1">
      <c r="A257" s="51"/>
      <c r="B257" s="51"/>
      <c r="C257" s="51"/>
      <c r="D257" s="51"/>
      <c r="E257" s="51"/>
      <c r="F257" s="51"/>
      <c r="G257" s="51"/>
      <c r="H257" s="51"/>
      <c r="I257" s="51"/>
      <c r="J257" s="51"/>
      <c r="K257" s="51"/>
      <c r="L257" s="51"/>
      <c r="M257" s="51"/>
    </row>
    <row r="258" spans="1:48" ht="30" customHeight="1">
      <c r="A258" s="51"/>
      <c r="B258" s="51"/>
      <c r="C258" s="51"/>
      <c r="D258" s="51"/>
      <c r="E258" s="51"/>
      <c r="F258" s="51"/>
      <c r="G258" s="51"/>
      <c r="H258" s="51"/>
      <c r="I258" s="51"/>
      <c r="J258" s="51"/>
      <c r="K258" s="51"/>
      <c r="L258" s="51"/>
      <c r="M258" s="51"/>
    </row>
    <row r="259" spans="1:48" ht="30" customHeight="1">
      <c r="A259" s="51"/>
      <c r="B259" s="51"/>
      <c r="C259" s="51"/>
      <c r="D259" s="51"/>
      <c r="E259" s="51"/>
      <c r="F259" s="51"/>
      <c r="G259" s="51"/>
      <c r="H259" s="51"/>
      <c r="I259" s="51"/>
      <c r="J259" s="51"/>
      <c r="K259" s="51"/>
      <c r="L259" s="51"/>
      <c r="M259" s="51"/>
    </row>
    <row r="260" spans="1:48" ht="30" customHeight="1">
      <c r="A260" s="51"/>
      <c r="B260" s="51"/>
      <c r="C260" s="51"/>
      <c r="D260" s="51"/>
      <c r="E260" s="51"/>
      <c r="F260" s="51"/>
      <c r="G260" s="51"/>
      <c r="H260" s="51"/>
      <c r="I260" s="51"/>
      <c r="J260" s="51"/>
      <c r="K260" s="51"/>
      <c r="L260" s="51"/>
      <c r="M260" s="51"/>
    </row>
    <row r="261" spans="1:48" ht="30" customHeight="1">
      <c r="A261" s="51"/>
      <c r="B261" s="51"/>
      <c r="C261" s="51"/>
      <c r="D261" s="51"/>
      <c r="E261" s="51"/>
      <c r="F261" s="51"/>
      <c r="G261" s="51"/>
      <c r="H261" s="51"/>
      <c r="I261" s="51"/>
      <c r="J261" s="51"/>
      <c r="K261" s="51"/>
      <c r="L261" s="51"/>
      <c r="M261" s="51"/>
    </row>
    <row r="262" spans="1:48" ht="30" customHeight="1">
      <c r="A262" s="51"/>
      <c r="B262" s="51"/>
      <c r="C262" s="51"/>
      <c r="D262" s="51"/>
      <c r="E262" s="51"/>
      <c r="F262" s="51"/>
      <c r="G262" s="51"/>
      <c r="H262" s="51"/>
      <c r="I262" s="51"/>
      <c r="J262" s="51"/>
      <c r="K262" s="51"/>
      <c r="L262" s="51"/>
      <c r="M262" s="51"/>
    </row>
    <row r="263" spans="1:48" ht="30" customHeight="1">
      <c r="A263" s="51"/>
      <c r="B263" s="51"/>
      <c r="C263" s="51"/>
      <c r="D263" s="51"/>
      <c r="E263" s="51"/>
      <c r="F263" s="51"/>
      <c r="G263" s="51"/>
      <c r="H263" s="51"/>
      <c r="I263" s="51"/>
      <c r="J263" s="51"/>
      <c r="K263" s="51"/>
      <c r="L263" s="51"/>
      <c r="M263" s="51"/>
    </row>
    <row r="264" spans="1:48" ht="30" customHeight="1">
      <c r="A264" s="51"/>
      <c r="B264" s="51"/>
      <c r="C264" s="51"/>
      <c r="D264" s="51"/>
      <c r="E264" s="51"/>
      <c r="F264" s="51"/>
      <c r="G264" s="51"/>
      <c r="H264" s="51"/>
      <c r="I264" s="51"/>
      <c r="J264" s="51"/>
      <c r="K264" s="51"/>
      <c r="L264" s="51"/>
      <c r="M264" s="51"/>
    </row>
    <row r="265" spans="1:48" ht="30" customHeight="1">
      <c r="A265" s="51"/>
      <c r="B265" s="51"/>
      <c r="C265" s="51"/>
      <c r="D265" s="51"/>
      <c r="E265" s="51"/>
      <c r="F265" s="51"/>
      <c r="G265" s="51"/>
      <c r="H265" s="51"/>
      <c r="I265" s="51"/>
      <c r="J265" s="51"/>
      <c r="K265" s="51"/>
      <c r="L265" s="51"/>
      <c r="M265" s="51"/>
    </row>
    <row r="266" spans="1:48" ht="30" customHeight="1">
      <c r="A266" s="51"/>
      <c r="B266" s="51"/>
      <c r="C266" s="51"/>
      <c r="D266" s="51"/>
      <c r="E266" s="51"/>
      <c r="F266" s="51"/>
      <c r="G266" s="51"/>
      <c r="H266" s="51"/>
      <c r="I266" s="51"/>
      <c r="J266" s="51"/>
      <c r="K266" s="51"/>
      <c r="L266" s="51"/>
      <c r="M266" s="51"/>
    </row>
    <row r="267" spans="1:48" ht="30" customHeight="1">
      <c r="A267" s="51" t="s">
        <v>112</v>
      </c>
      <c r="B267" s="51"/>
      <c r="C267" s="51"/>
      <c r="D267" s="51"/>
      <c r="E267" s="51"/>
      <c r="F267" s="52">
        <f>SUM(F245:F266)</f>
        <v>0</v>
      </c>
      <c r="G267" s="51"/>
      <c r="H267" s="52">
        <f>SUM(H245:H266)</f>
        <v>0</v>
      </c>
      <c r="I267" s="51"/>
      <c r="J267" s="52">
        <f>SUM(J245:J266)</f>
        <v>0</v>
      </c>
      <c r="K267" s="51"/>
      <c r="L267" s="52">
        <f>SUM(L245:L266)</f>
        <v>0</v>
      </c>
      <c r="M267" s="51"/>
      <c r="N267" s="48" t="s">
        <v>113</v>
      </c>
    </row>
    <row r="268" spans="1:48" ht="30" customHeight="1">
      <c r="A268" s="50" t="s">
        <v>570</v>
      </c>
      <c r="B268" s="51"/>
      <c r="C268" s="51"/>
      <c r="D268" s="51"/>
      <c r="E268" s="51"/>
      <c r="F268" s="51"/>
      <c r="G268" s="51"/>
      <c r="H268" s="51"/>
      <c r="I268" s="51"/>
      <c r="J268" s="51"/>
      <c r="K268" s="51"/>
      <c r="L268" s="51"/>
      <c r="M268" s="51"/>
      <c r="N268" s="54"/>
      <c r="O268" s="54"/>
      <c r="P268" s="54"/>
      <c r="Q268" s="53" t="s">
        <v>571</v>
      </c>
      <c r="R268" s="54"/>
      <c r="S268" s="54"/>
      <c r="T268" s="54"/>
      <c r="U268" s="54"/>
      <c r="V268" s="54"/>
      <c r="W268" s="54"/>
      <c r="X268" s="54"/>
      <c r="Y268" s="54"/>
      <c r="Z268" s="54"/>
      <c r="AA268" s="54"/>
      <c r="AB268" s="54"/>
      <c r="AC268" s="54"/>
      <c r="AD268" s="54"/>
      <c r="AE268" s="54"/>
      <c r="AF268" s="54"/>
      <c r="AG268" s="54"/>
      <c r="AH268" s="54"/>
      <c r="AI268" s="54"/>
      <c r="AJ268" s="54"/>
      <c r="AK268" s="54"/>
      <c r="AL268" s="54"/>
      <c r="AM268" s="54"/>
      <c r="AN268" s="54"/>
      <c r="AO268" s="54"/>
      <c r="AP268" s="54"/>
      <c r="AQ268" s="54"/>
      <c r="AR268" s="54"/>
      <c r="AS268" s="54"/>
      <c r="AT268" s="54"/>
      <c r="AU268" s="54"/>
      <c r="AV268" s="54"/>
    </row>
    <row r="269" spans="1:48" ht="30" customHeight="1">
      <c r="A269" s="50" t="s">
        <v>572</v>
      </c>
      <c r="B269" s="50" t="s">
        <v>573</v>
      </c>
      <c r="C269" s="50" t="s">
        <v>60</v>
      </c>
      <c r="D269" s="51">
        <v>7</v>
      </c>
      <c r="E269" s="52">
        <v>0</v>
      </c>
      <c r="F269" s="52">
        <f>TRUNC(E269*D269, 0)</f>
        <v>0</v>
      </c>
      <c r="G269" s="52">
        <v>0</v>
      </c>
      <c r="H269" s="52">
        <f>TRUNC(G269*D269, 0)</f>
        <v>0</v>
      </c>
      <c r="I269" s="52">
        <v>0</v>
      </c>
      <c r="J269" s="52">
        <f>TRUNC(I269*D269, 0)</f>
        <v>0</v>
      </c>
      <c r="K269" s="52">
        <f t="shared" ref="K269:L272" si="39">TRUNC(E269+G269+I269, 0)</f>
        <v>0</v>
      </c>
      <c r="L269" s="52">
        <f t="shared" si="39"/>
        <v>0</v>
      </c>
      <c r="M269" s="50" t="s">
        <v>574</v>
      </c>
      <c r="N269" s="53" t="s">
        <v>575</v>
      </c>
      <c r="O269" s="53" t="s">
        <v>52</v>
      </c>
      <c r="P269" s="53" t="s">
        <v>52</v>
      </c>
      <c r="Q269" s="53" t="s">
        <v>571</v>
      </c>
      <c r="R269" s="53" t="s">
        <v>63</v>
      </c>
      <c r="S269" s="53" t="s">
        <v>64</v>
      </c>
      <c r="T269" s="53" t="s">
        <v>64</v>
      </c>
      <c r="U269" s="54"/>
      <c r="V269" s="54"/>
      <c r="W269" s="54"/>
      <c r="X269" s="54"/>
      <c r="Y269" s="54"/>
      <c r="Z269" s="54"/>
      <c r="AA269" s="54"/>
      <c r="AB269" s="54"/>
      <c r="AC269" s="54"/>
      <c r="AD269" s="54"/>
      <c r="AE269" s="54"/>
      <c r="AF269" s="54"/>
      <c r="AG269" s="54"/>
      <c r="AH269" s="54"/>
      <c r="AI269" s="54"/>
      <c r="AJ269" s="54"/>
      <c r="AK269" s="54"/>
      <c r="AL269" s="54"/>
      <c r="AM269" s="54"/>
      <c r="AN269" s="54"/>
      <c r="AO269" s="54"/>
      <c r="AP269" s="54"/>
      <c r="AQ269" s="54"/>
      <c r="AR269" s="53" t="s">
        <v>52</v>
      </c>
      <c r="AS269" s="53" t="s">
        <v>52</v>
      </c>
      <c r="AT269" s="54"/>
      <c r="AU269" s="53" t="s">
        <v>576</v>
      </c>
      <c r="AV269" s="54">
        <v>116</v>
      </c>
    </row>
    <row r="270" spans="1:48" ht="30" customHeight="1">
      <c r="A270" s="50" t="s">
        <v>577</v>
      </c>
      <c r="B270" s="50" t="s">
        <v>578</v>
      </c>
      <c r="C270" s="50" t="s">
        <v>221</v>
      </c>
      <c r="D270" s="51">
        <v>50.1</v>
      </c>
      <c r="E270" s="52">
        <v>0</v>
      </c>
      <c r="F270" s="52">
        <f>TRUNC(E270*D270, 0)</f>
        <v>0</v>
      </c>
      <c r="G270" s="52">
        <v>0</v>
      </c>
      <c r="H270" s="52">
        <f>TRUNC(G270*D270, 0)</f>
        <v>0</v>
      </c>
      <c r="I270" s="52">
        <v>0</v>
      </c>
      <c r="J270" s="52">
        <f>TRUNC(I270*D270, 0)</f>
        <v>0</v>
      </c>
      <c r="K270" s="52">
        <f t="shared" si="39"/>
        <v>0</v>
      </c>
      <c r="L270" s="52">
        <f t="shared" si="39"/>
        <v>0</v>
      </c>
      <c r="M270" s="50" t="s">
        <v>579</v>
      </c>
      <c r="N270" s="53" t="s">
        <v>580</v>
      </c>
      <c r="O270" s="53" t="s">
        <v>52</v>
      </c>
      <c r="P270" s="53" t="s">
        <v>52</v>
      </c>
      <c r="Q270" s="53" t="s">
        <v>571</v>
      </c>
      <c r="R270" s="53" t="s">
        <v>63</v>
      </c>
      <c r="S270" s="53" t="s">
        <v>64</v>
      </c>
      <c r="T270" s="53" t="s">
        <v>64</v>
      </c>
      <c r="U270" s="54"/>
      <c r="V270" s="54"/>
      <c r="W270" s="54"/>
      <c r="X270" s="54"/>
      <c r="Y270" s="54"/>
      <c r="Z270" s="54"/>
      <c r="AA270" s="54"/>
      <c r="AB270" s="54"/>
      <c r="AC270" s="54"/>
      <c r="AD270" s="54"/>
      <c r="AE270" s="54"/>
      <c r="AF270" s="54"/>
      <c r="AG270" s="54"/>
      <c r="AH270" s="54"/>
      <c r="AI270" s="54"/>
      <c r="AJ270" s="54"/>
      <c r="AK270" s="54"/>
      <c r="AL270" s="54"/>
      <c r="AM270" s="54"/>
      <c r="AN270" s="54"/>
      <c r="AO270" s="54"/>
      <c r="AP270" s="54"/>
      <c r="AQ270" s="54"/>
      <c r="AR270" s="53" t="s">
        <v>52</v>
      </c>
      <c r="AS270" s="53" t="s">
        <v>52</v>
      </c>
      <c r="AT270" s="54"/>
      <c r="AU270" s="53" t="s">
        <v>581</v>
      </c>
      <c r="AV270" s="54">
        <v>165</v>
      </c>
    </row>
    <row r="271" spans="1:48" ht="30" customHeight="1">
      <c r="A271" s="50" t="s">
        <v>582</v>
      </c>
      <c r="B271" s="50" t="s">
        <v>583</v>
      </c>
      <c r="C271" s="50" t="s">
        <v>234</v>
      </c>
      <c r="D271" s="51">
        <v>2</v>
      </c>
      <c r="E271" s="52">
        <v>0</v>
      </c>
      <c r="F271" s="52">
        <f>TRUNC(E271*D271, 0)</f>
        <v>0</v>
      </c>
      <c r="G271" s="52">
        <v>0</v>
      </c>
      <c r="H271" s="52">
        <f>TRUNC(G271*D271, 0)</f>
        <v>0</v>
      </c>
      <c r="I271" s="52">
        <v>0</v>
      </c>
      <c r="J271" s="52">
        <f>TRUNC(I271*D271, 0)</f>
        <v>0</v>
      </c>
      <c r="K271" s="52">
        <f t="shared" si="39"/>
        <v>0</v>
      </c>
      <c r="L271" s="52">
        <f t="shared" si="39"/>
        <v>0</v>
      </c>
      <c r="M271" s="50" t="s">
        <v>584</v>
      </c>
      <c r="N271" s="53" t="s">
        <v>585</v>
      </c>
      <c r="O271" s="53" t="s">
        <v>52</v>
      </c>
      <c r="P271" s="53" t="s">
        <v>52</v>
      </c>
      <c r="Q271" s="53" t="s">
        <v>571</v>
      </c>
      <c r="R271" s="53" t="s">
        <v>63</v>
      </c>
      <c r="S271" s="53" t="s">
        <v>64</v>
      </c>
      <c r="T271" s="53" t="s">
        <v>64</v>
      </c>
      <c r="U271" s="54"/>
      <c r="V271" s="54"/>
      <c r="W271" s="54"/>
      <c r="X271" s="54"/>
      <c r="Y271" s="54"/>
      <c r="Z271" s="54"/>
      <c r="AA271" s="54"/>
      <c r="AB271" s="54"/>
      <c r="AC271" s="54"/>
      <c r="AD271" s="54"/>
      <c r="AE271" s="54"/>
      <c r="AF271" s="54"/>
      <c r="AG271" s="54"/>
      <c r="AH271" s="54"/>
      <c r="AI271" s="54"/>
      <c r="AJ271" s="54"/>
      <c r="AK271" s="54"/>
      <c r="AL271" s="54"/>
      <c r="AM271" s="54"/>
      <c r="AN271" s="54"/>
      <c r="AO271" s="54"/>
      <c r="AP271" s="54"/>
      <c r="AQ271" s="54"/>
      <c r="AR271" s="53" t="s">
        <v>52</v>
      </c>
      <c r="AS271" s="53" t="s">
        <v>52</v>
      </c>
      <c r="AT271" s="54"/>
      <c r="AU271" s="53" t="s">
        <v>586</v>
      </c>
      <c r="AV271" s="54">
        <v>118</v>
      </c>
    </row>
    <row r="272" spans="1:48" ht="30" customHeight="1">
      <c r="A272" s="50" t="s">
        <v>582</v>
      </c>
      <c r="B272" s="50" t="s">
        <v>587</v>
      </c>
      <c r="C272" s="50" t="s">
        <v>234</v>
      </c>
      <c r="D272" s="51">
        <v>7</v>
      </c>
      <c r="E272" s="52">
        <v>0</v>
      </c>
      <c r="F272" s="52">
        <f>TRUNC(E272*D272, 0)</f>
        <v>0</v>
      </c>
      <c r="G272" s="52">
        <v>0</v>
      </c>
      <c r="H272" s="52">
        <f>TRUNC(G272*D272, 0)</f>
        <v>0</v>
      </c>
      <c r="I272" s="52">
        <v>0</v>
      </c>
      <c r="J272" s="52">
        <f>TRUNC(I272*D272, 0)</f>
        <v>0</v>
      </c>
      <c r="K272" s="52">
        <f t="shared" si="39"/>
        <v>0</v>
      </c>
      <c r="L272" s="52">
        <f t="shared" si="39"/>
        <v>0</v>
      </c>
      <c r="M272" s="50" t="s">
        <v>588</v>
      </c>
      <c r="N272" s="53" t="s">
        <v>589</v>
      </c>
      <c r="O272" s="53" t="s">
        <v>52</v>
      </c>
      <c r="P272" s="53" t="s">
        <v>52</v>
      </c>
      <c r="Q272" s="53" t="s">
        <v>571</v>
      </c>
      <c r="R272" s="53" t="s">
        <v>63</v>
      </c>
      <c r="S272" s="53" t="s">
        <v>64</v>
      </c>
      <c r="T272" s="53" t="s">
        <v>64</v>
      </c>
      <c r="U272" s="54"/>
      <c r="V272" s="54"/>
      <c r="W272" s="54"/>
      <c r="X272" s="54"/>
      <c r="Y272" s="54"/>
      <c r="Z272" s="54"/>
      <c r="AA272" s="54"/>
      <c r="AB272" s="54"/>
      <c r="AC272" s="54"/>
      <c r="AD272" s="54"/>
      <c r="AE272" s="54"/>
      <c r="AF272" s="54"/>
      <c r="AG272" s="54"/>
      <c r="AH272" s="54"/>
      <c r="AI272" s="54"/>
      <c r="AJ272" s="54"/>
      <c r="AK272" s="54"/>
      <c r="AL272" s="54"/>
      <c r="AM272" s="54"/>
      <c r="AN272" s="54"/>
      <c r="AO272" s="54"/>
      <c r="AP272" s="54"/>
      <c r="AQ272" s="54"/>
      <c r="AR272" s="53" t="s">
        <v>52</v>
      </c>
      <c r="AS272" s="53" t="s">
        <v>52</v>
      </c>
      <c r="AT272" s="54"/>
      <c r="AU272" s="53" t="s">
        <v>590</v>
      </c>
      <c r="AV272" s="54">
        <v>119</v>
      </c>
    </row>
    <row r="273" spans="1:13" ht="30" customHeight="1">
      <c r="A273" s="51"/>
      <c r="B273" s="51"/>
      <c r="C273" s="51"/>
      <c r="D273" s="51"/>
      <c r="E273" s="51"/>
      <c r="F273" s="51"/>
      <c r="G273" s="51"/>
      <c r="H273" s="51"/>
      <c r="I273" s="51"/>
      <c r="J273" s="51"/>
      <c r="K273" s="51"/>
      <c r="L273" s="51"/>
      <c r="M273" s="51"/>
    </row>
    <row r="274" spans="1:13" ht="30" customHeight="1">
      <c r="A274" s="51"/>
      <c r="B274" s="51"/>
      <c r="C274" s="51"/>
      <c r="D274" s="51"/>
      <c r="E274" s="51"/>
      <c r="F274" s="51"/>
      <c r="G274" s="51"/>
      <c r="H274" s="51"/>
      <c r="I274" s="51"/>
      <c r="J274" s="51"/>
      <c r="K274" s="51"/>
      <c r="L274" s="51"/>
      <c r="M274" s="51"/>
    </row>
    <row r="275" spans="1:13" ht="30" customHeight="1">
      <c r="A275" s="51"/>
      <c r="B275" s="51"/>
      <c r="C275" s="51"/>
      <c r="D275" s="51"/>
      <c r="E275" s="51"/>
      <c r="F275" s="51"/>
      <c r="G275" s="51"/>
      <c r="H275" s="51"/>
      <c r="I275" s="51"/>
      <c r="J275" s="51"/>
      <c r="K275" s="51"/>
      <c r="L275" s="51"/>
      <c r="M275" s="51"/>
    </row>
    <row r="276" spans="1:13" ht="30" customHeight="1">
      <c r="A276" s="51"/>
      <c r="B276" s="51"/>
      <c r="C276" s="51"/>
      <c r="D276" s="51"/>
      <c r="E276" s="51"/>
      <c r="F276" s="51"/>
      <c r="G276" s="51"/>
      <c r="H276" s="51"/>
      <c r="I276" s="51"/>
      <c r="J276" s="51"/>
      <c r="K276" s="51"/>
      <c r="L276" s="51"/>
      <c r="M276" s="51"/>
    </row>
    <row r="277" spans="1:13" ht="30" customHeight="1">
      <c r="A277" s="51"/>
      <c r="B277" s="51"/>
      <c r="C277" s="51"/>
      <c r="D277" s="51"/>
      <c r="E277" s="51"/>
      <c r="F277" s="51"/>
      <c r="G277" s="51"/>
      <c r="H277" s="51"/>
      <c r="I277" s="51"/>
      <c r="J277" s="51"/>
      <c r="K277" s="51"/>
      <c r="L277" s="51"/>
      <c r="M277" s="51"/>
    </row>
    <row r="278" spans="1:13" ht="30" customHeight="1">
      <c r="A278" s="51"/>
      <c r="B278" s="51"/>
      <c r="C278" s="51"/>
      <c r="D278" s="51"/>
      <c r="E278" s="51"/>
      <c r="F278" s="51"/>
      <c r="G278" s="51"/>
      <c r="H278" s="51"/>
      <c r="I278" s="51"/>
      <c r="J278" s="51"/>
      <c r="K278" s="51"/>
      <c r="L278" s="51"/>
      <c r="M278" s="51"/>
    </row>
    <row r="279" spans="1:13" ht="30" customHeight="1">
      <c r="A279" s="51"/>
      <c r="B279" s="51"/>
      <c r="C279" s="51"/>
      <c r="D279" s="51"/>
      <c r="E279" s="51"/>
      <c r="F279" s="51"/>
      <c r="G279" s="51"/>
      <c r="H279" s="51"/>
      <c r="I279" s="51"/>
      <c r="J279" s="51"/>
      <c r="K279" s="51"/>
      <c r="L279" s="51"/>
      <c r="M279" s="51"/>
    </row>
    <row r="280" spans="1:13" ht="30" customHeight="1">
      <c r="A280" s="51"/>
      <c r="B280" s="51"/>
      <c r="C280" s="51"/>
      <c r="D280" s="51"/>
      <c r="E280" s="51"/>
      <c r="F280" s="51"/>
      <c r="G280" s="51"/>
      <c r="H280" s="51"/>
      <c r="I280" s="51"/>
      <c r="J280" s="51"/>
      <c r="K280" s="51"/>
      <c r="L280" s="51"/>
      <c r="M280" s="51"/>
    </row>
    <row r="281" spans="1:13" ht="30" customHeight="1">
      <c r="A281" s="51"/>
      <c r="B281" s="51"/>
      <c r="C281" s="51"/>
      <c r="D281" s="51"/>
      <c r="E281" s="51"/>
      <c r="F281" s="51"/>
      <c r="G281" s="51"/>
      <c r="H281" s="51"/>
      <c r="I281" s="51"/>
      <c r="J281" s="51"/>
      <c r="K281" s="51"/>
      <c r="L281" s="51"/>
      <c r="M281" s="51"/>
    </row>
    <row r="282" spans="1:13" ht="30" customHeight="1">
      <c r="A282" s="51"/>
      <c r="B282" s="51"/>
      <c r="C282" s="51"/>
      <c r="D282" s="51"/>
      <c r="E282" s="51"/>
      <c r="F282" s="51"/>
      <c r="G282" s="51"/>
      <c r="H282" s="51"/>
      <c r="I282" s="51"/>
      <c r="J282" s="51"/>
      <c r="K282" s="51"/>
      <c r="L282" s="51"/>
      <c r="M282" s="51"/>
    </row>
    <row r="283" spans="1:13" ht="30" customHeight="1">
      <c r="A283" s="51"/>
      <c r="B283" s="51"/>
      <c r="C283" s="51"/>
      <c r="D283" s="51"/>
      <c r="E283" s="51"/>
      <c r="F283" s="51"/>
      <c r="G283" s="51"/>
      <c r="H283" s="51"/>
      <c r="I283" s="51"/>
      <c r="J283" s="51"/>
      <c r="K283" s="51"/>
      <c r="L283" s="51"/>
      <c r="M283" s="51"/>
    </row>
    <row r="284" spans="1:13" ht="30" customHeight="1">
      <c r="A284" s="51"/>
      <c r="B284" s="51"/>
      <c r="C284" s="51"/>
      <c r="D284" s="51"/>
      <c r="E284" s="51"/>
      <c r="F284" s="51"/>
      <c r="G284" s="51"/>
      <c r="H284" s="51"/>
      <c r="I284" s="51"/>
      <c r="J284" s="51"/>
      <c r="K284" s="51"/>
      <c r="L284" s="51"/>
      <c r="M284" s="51"/>
    </row>
    <row r="285" spans="1:13" ht="30" customHeight="1">
      <c r="A285" s="51"/>
      <c r="B285" s="51"/>
      <c r="C285" s="51"/>
      <c r="D285" s="51"/>
      <c r="E285" s="51"/>
      <c r="F285" s="51"/>
      <c r="G285" s="51"/>
      <c r="H285" s="51"/>
      <c r="I285" s="51"/>
      <c r="J285" s="51"/>
      <c r="K285" s="51"/>
      <c r="L285" s="51"/>
      <c r="M285" s="51"/>
    </row>
    <row r="286" spans="1:13" ht="30" customHeight="1">
      <c r="A286" s="51"/>
      <c r="B286" s="51"/>
      <c r="C286" s="51"/>
      <c r="D286" s="51"/>
      <c r="E286" s="51"/>
      <c r="F286" s="51"/>
      <c r="G286" s="51"/>
      <c r="H286" s="51"/>
      <c r="I286" s="51"/>
      <c r="J286" s="51"/>
      <c r="K286" s="51"/>
      <c r="L286" s="51"/>
      <c r="M286" s="51"/>
    </row>
    <row r="287" spans="1:13" ht="30" customHeight="1">
      <c r="A287" s="51"/>
      <c r="B287" s="51"/>
      <c r="C287" s="51"/>
      <c r="D287" s="51"/>
      <c r="E287" s="51"/>
      <c r="F287" s="51"/>
      <c r="G287" s="51"/>
      <c r="H287" s="51"/>
      <c r="I287" s="51"/>
      <c r="J287" s="51"/>
      <c r="K287" s="51"/>
      <c r="L287" s="51"/>
      <c r="M287" s="51"/>
    </row>
    <row r="288" spans="1:13" ht="30" customHeight="1">
      <c r="A288" s="51"/>
      <c r="B288" s="51"/>
      <c r="C288" s="51"/>
      <c r="D288" s="51"/>
      <c r="E288" s="51"/>
      <c r="F288" s="51"/>
      <c r="G288" s="51"/>
      <c r="H288" s="51"/>
      <c r="I288" s="51"/>
      <c r="J288" s="51"/>
      <c r="K288" s="51"/>
      <c r="L288" s="51"/>
      <c r="M288" s="51"/>
    </row>
    <row r="289" spans="1:48" ht="30" customHeight="1">
      <c r="A289" s="51"/>
      <c r="B289" s="51"/>
      <c r="C289" s="51"/>
      <c r="D289" s="51"/>
      <c r="E289" s="51"/>
      <c r="F289" s="51"/>
      <c r="G289" s="51"/>
      <c r="H289" s="51"/>
      <c r="I289" s="51"/>
      <c r="J289" s="51"/>
      <c r="K289" s="51"/>
      <c r="L289" s="51"/>
      <c r="M289" s="51"/>
    </row>
    <row r="290" spans="1:48" ht="30" customHeight="1">
      <c r="A290" s="51"/>
      <c r="B290" s="51"/>
      <c r="C290" s="51"/>
      <c r="D290" s="51"/>
      <c r="E290" s="51"/>
      <c r="F290" s="51"/>
      <c r="G290" s="51"/>
      <c r="H290" s="51"/>
      <c r="I290" s="51"/>
      <c r="J290" s="51"/>
      <c r="K290" s="51"/>
      <c r="L290" s="51"/>
      <c r="M290" s="51"/>
    </row>
    <row r="291" spans="1:48" ht="30" customHeight="1">
      <c r="A291" s="51" t="s">
        <v>112</v>
      </c>
      <c r="B291" s="51"/>
      <c r="C291" s="51"/>
      <c r="D291" s="51"/>
      <c r="E291" s="51"/>
      <c r="F291" s="52">
        <f>SUM(F269:F290)</f>
        <v>0</v>
      </c>
      <c r="G291" s="51"/>
      <c r="H291" s="52">
        <f>SUM(H269:H290)</f>
        <v>0</v>
      </c>
      <c r="I291" s="51"/>
      <c r="J291" s="52">
        <f>SUM(J269:J290)</f>
        <v>0</v>
      </c>
      <c r="K291" s="51"/>
      <c r="L291" s="52">
        <f>SUM(L269:L290)</f>
        <v>0</v>
      </c>
      <c r="M291" s="51"/>
      <c r="N291" s="48" t="s">
        <v>113</v>
      </c>
    </row>
    <row r="292" spans="1:48" ht="30" customHeight="1">
      <c r="A292" s="50" t="s">
        <v>591</v>
      </c>
      <c r="B292" s="51"/>
      <c r="C292" s="51"/>
      <c r="D292" s="51"/>
      <c r="E292" s="51"/>
      <c r="F292" s="51"/>
      <c r="G292" s="51"/>
      <c r="H292" s="51"/>
      <c r="I292" s="51"/>
      <c r="J292" s="51"/>
      <c r="K292" s="51"/>
      <c r="L292" s="51"/>
      <c r="M292" s="51"/>
      <c r="N292" s="54"/>
      <c r="O292" s="54"/>
      <c r="P292" s="54"/>
      <c r="Q292" s="53" t="s">
        <v>592</v>
      </c>
      <c r="R292" s="54"/>
      <c r="S292" s="54"/>
      <c r="T292" s="54"/>
      <c r="U292" s="54"/>
      <c r="V292" s="54"/>
      <c r="W292" s="54"/>
      <c r="X292" s="54"/>
      <c r="Y292" s="54"/>
      <c r="Z292" s="54"/>
      <c r="AA292" s="54"/>
      <c r="AB292" s="54"/>
      <c r="AC292" s="54"/>
      <c r="AD292" s="54"/>
      <c r="AE292" s="54"/>
      <c r="AF292" s="54"/>
      <c r="AG292" s="54"/>
      <c r="AH292" s="54"/>
      <c r="AI292" s="54"/>
      <c r="AJ292" s="54"/>
      <c r="AK292" s="54"/>
      <c r="AL292" s="54"/>
      <c r="AM292" s="54"/>
      <c r="AN292" s="54"/>
      <c r="AO292" s="54"/>
      <c r="AP292" s="54"/>
      <c r="AQ292" s="54"/>
      <c r="AR292" s="54"/>
      <c r="AS292" s="54"/>
      <c r="AT292" s="54"/>
      <c r="AU292" s="54"/>
      <c r="AV292" s="54"/>
    </row>
    <row r="293" spans="1:48" ht="30" customHeight="1">
      <c r="A293" s="50" t="s">
        <v>593</v>
      </c>
      <c r="B293" s="50" t="s">
        <v>594</v>
      </c>
      <c r="C293" s="50" t="s">
        <v>221</v>
      </c>
      <c r="D293" s="51">
        <v>127.64</v>
      </c>
      <c r="E293" s="52">
        <v>0</v>
      </c>
      <c r="F293" s="52">
        <f t="shared" ref="F293:F299" si="40">TRUNC(E293*D293, 0)</f>
        <v>0</v>
      </c>
      <c r="G293" s="52">
        <v>0</v>
      </c>
      <c r="H293" s="52">
        <f t="shared" ref="H293:H299" si="41">TRUNC(G293*D293, 0)</f>
        <v>0</v>
      </c>
      <c r="I293" s="52">
        <v>0</v>
      </c>
      <c r="J293" s="52">
        <f t="shared" ref="J293:J299" si="42">TRUNC(I293*D293, 0)</f>
        <v>0</v>
      </c>
      <c r="K293" s="52">
        <f t="shared" ref="K293:K299" si="43">TRUNC(E293+G293+I293, 0)</f>
        <v>0</v>
      </c>
      <c r="L293" s="52">
        <f t="shared" ref="L293:L299" si="44">TRUNC(F293+H293+J293, 0)</f>
        <v>0</v>
      </c>
      <c r="M293" s="50" t="s">
        <v>52</v>
      </c>
      <c r="N293" s="53" t="s">
        <v>595</v>
      </c>
      <c r="O293" s="53" t="s">
        <v>52</v>
      </c>
      <c r="P293" s="53" t="s">
        <v>52</v>
      </c>
      <c r="Q293" s="53" t="s">
        <v>592</v>
      </c>
      <c r="R293" s="53" t="s">
        <v>64</v>
      </c>
      <c r="S293" s="53" t="s">
        <v>64</v>
      </c>
      <c r="T293" s="53" t="s">
        <v>63</v>
      </c>
      <c r="U293" s="54"/>
      <c r="V293" s="54"/>
      <c r="W293" s="54"/>
      <c r="X293" s="54"/>
      <c r="Y293" s="54"/>
      <c r="Z293" s="54"/>
      <c r="AA293" s="54"/>
      <c r="AB293" s="54"/>
      <c r="AC293" s="54"/>
      <c r="AD293" s="54"/>
      <c r="AE293" s="54"/>
      <c r="AF293" s="54"/>
      <c r="AG293" s="54"/>
      <c r="AH293" s="54"/>
      <c r="AI293" s="54"/>
      <c r="AJ293" s="54"/>
      <c r="AK293" s="54"/>
      <c r="AL293" s="54"/>
      <c r="AM293" s="54"/>
      <c r="AN293" s="54"/>
      <c r="AO293" s="54"/>
      <c r="AP293" s="54"/>
      <c r="AQ293" s="54"/>
      <c r="AR293" s="53" t="s">
        <v>52</v>
      </c>
      <c r="AS293" s="53" t="s">
        <v>52</v>
      </c>
      <c r="AT293" s="54"/>
      <c r="AU293" s="53" t="s">
        <v>596</v>
      </c>
      <c r="AV293" s="54">
        <v>205</v>
      </c>
    </row>
    <row r="294" spans="1:48" ht="30" customHeight="1">
      <c r="A294" s="50" t="s">
        <v>593</v>
      </c>
      <c r="B294" s="50" t="s">
        <v>597</v>
      </c>
      <c r="C294" s="50" t="s">
        <v>221</v>
      </c>
      <c r="D294" s="51">
        <v>72.53</v>
      </c>
      <c r="E294" s="52">
        <v>0</v>
      </c>
      <c r="F294" s="52">
        <f t="shared" si="40"/>
        <v>0</v>
      </c>
      <c r="G294" s="52">
        <v>0</v>
      </c>
      <c r="H294" s="52">
        <f t="shared" si="41"/>
        <v>0</v>
      </c>
      <c r="I294" s="52">
        <v>0</v>
      </c>
      <c r="J294" s="52">
        <f t="shared" si="42"/>
        <v>0</v>
      </c>
      <c r="K294" s="52">
        <f t="shared" si="43"/>
        <v>0</v>
      </c>
      <c r="L294" s="52">
        <f t="shared" si="44"/>
        <v>0</v>
      </c>
      <c r="M294" s="50" t="s">
        <v>52</v>
      </c>
      <c r="N294" s="53" t="s">
        <v>598</v>
      </c>
      <c r="O294" s="53" t="s">
        <v>52</v>
      </c>
      <c r="P294" s="53" t="s">
        <v>52</v>
      </c>
      <c r="Q294" s="53" t="s">
        <v>592</v>
      </c>
      <c r="R294" s="53" t="s">
        <v>64</v>
      </c>
      <c r="S294" s="53" t="s">
        <v>64</v>
      </c>
      <c r="T294" s="53" t="s">
        <v>63</v>
      </c>
      <c r="U294" s="54"/>
      <c r="V294" s="54"/>
      <c r="W294" s="54"/>
      <c r="X294" s="54"/>
      <c r="Y294" s="54"/>
      <c r="Z294" s="54"/>
      <c r="AA294" s="54"/>
      <c r="AB294" s="54"/>
      <c r="AC294" s="54"/>
      <c r="AD294" s="54"/>
      <c r="AE294" s="54"/>
      <c r="AF294" s="54"/>
      <c r="AG294" s="54"/>
      <c r="AH294" s="54"/>
      <c r="AI294" s="54"/>
      <c r="AJ294" s="54"/>
      <c r="AK294" s="54"/>
      <c r="AL294" s="54"/>
      <c r="AM294" s="54"/>
      <c r="AN294" s="54"/>
      <c r="AO294" s="54"/>
      <c r="AP294" s="54"/>
      <c r="AQ294" s="54"/>
      <c r="AR294" s="53" t="s">
        <v>52</v>
      </c>
      <c r="AS294" s="53" t="s">
        <v>52</v>
      </c>
      <c r="AT294" s="54"/>
      <c r="AU294" s="53" t="s">
        <v>599</v>
      </c>
      <c r="AV294" s="54">
        <v>206</v>
      </c>
    </row>
    <row r="295" spans="1:48" ht="30" customHeight="1">
      <c r="A295" s="50" t="s">
        <v>600</v>
      </c>
      <c r="B295" s="50" t="s">
        <v>601</v>
      </c>
      <c r="C295" s="50" t="s">
        <v>602</v>
      </c>
      <c r="D295" s="51">
        <v>19.78</v>
      </c>
      <c r="E295" s="52">
        <v>0</v>
      </c>
      <c r="F295" s="52">
        <f t="shared" si="40"/>
        <v>0</v>
      </c>
      <c r="G295" s="52">
        <v>0</v>
      </c>
      <c r="H295" s="52">
        <f t="shared" si="41"/>
        <v>0</v>
      </c>
      <c r="I295" s="52">
        <v>0</v>
      </c>
      <c r="J295" s="52">
        <f t="shared" si="42"/>
        <v>0</v>
      </c>
      <c r="K295" s="52">
        <f t="shared" si="43"/>
        <v>0</v>
      </c>
      <c r="L295" s="52">
        <f t="shared" si="44"/>
        <v>0</v>
      </c>
      <c r="M295" s="50" t="s">
        <v>52</v>
      </c>
      <c r="N295" s="53" t="s">
        <v>603</v>
      </c>
      <c r="O295" s="53" t="s">
        <v>52</v>
      </c>
      <c r="P295" s="53" t="s">
        <v>52</v>
      </c>
      <c r="Q295" s="53" t="s">
        <v>592</v>
      </c>
      <c r="R295" s="53" t="s">
        <v>64</v>
      </c>
      <c r="S295" s="53" t="s">
        <v>64</v>
      </c>
      <c r="T295" s="53" t="s">
        <v>63</v>
      </c>
      <c r="U295" s="54"/>
      <c r="V295" s="54"/>
      <c r="W295" s="54"/>
      <c r="X295" s="54"/>
      <c r="Y295" s="54"/>
      <c r="Z295" s="54"/>
      <c r="AA295" s="54"/>
      <c r="AB295" s="54"/>
      <c r="AC295" s="54"/>
      <c r="AD295" s="54"/>
      <c r="AE295" s="54"/>
      <c r="AF295" s="54"/>
      <c r="AG295" s="54"/>
      <c r="AH295" s="54"/>
      <c r="AI295" s="54"/>
      <c r="AJ295" s="54"/>
      <c r="AK295" s="54"/>
      <c r="AL295" s="54"/>
      <c r="AM295" s="54"/>
      <c r="AN295" s="54"/>
      <c r="AO295" s="54"/>
      <c r="AP295" s="54"/>
      <c r="AQ295" s="54"/>
      <c r="AR295" s="53" t="s">
        <v>52</v>
      </c>
      <c r="AS295" s="53" t="s">
        <v>52</v>
      </c>
      <c r="AT295" s="54"/>
      <c r="AU295" s="53" t="s">
        <v>604</v>
      </c>
      <c r="AV295" s="54">
        <v>207</v>
      </c>
    </row>
    <row r="296" spans="1:48" ht="30" customHeight="1">
      <c r="A296" s="50" t="s">
        <v>605</v>
      </c>
      <c r="B296" s="50" t="s">
        <v>606</v>
      </c>
      <c r="C296" s="50" t="s">
        <v>148</v>
      </c>
      <c r="D296" s="51">
        <v>0.67</v>
      </c>
      <c r="E296" s="52">
        <v>0</v>
      </c>
      <c r="F296" s="52">
        <f t="shared" si="40"/>
        <v>0</v>
      </c>
      <c r="G296" s="52">
        <v>0</v>
      </c>
      <c r="H296" s="52">
        <f t="shared" si="41"/>
        <v>0</v>
      </c>
      <c r="I296" s="52">
        <v>0</v>
      </c>
      <c r="J296" s="52">
        <f t="shared" si="42"/>
        <v>0</v>
      </c>
      <c r="K296" s="52">
        <f t="shared" si="43"/>
        <v>0</v>
      </c>
      <c r="L296" s="52">
        <f t="shared" si="44"/>
        <v>0</v>
      </c>
      <c r="M296" s="50" t="s">
        <v>607</v>
      </c>
      <c r="N296" s="53" t="s">
        <v>608</v>
      </c>
      <c r="O296" s="53" t="s">
        <v>52</v>
      </c>
      <c r="P296" s="53" t="s">
        <v>52</v>
      </c>
      <c r="Q296" s="53" t="s">
        <v>592</v>
      </c>
      <c r="R296" s="53" t="s">
        <v>63</v>
      </c>
      <c r="S296" s="53" t="s">
        <v>64</v>
      </c>
      <c r="T296" s="53" t="s">
        <v>64</v>
      </c>
      <c r="U296" s="54"/>
      <c r="V296" s="54"/>
      <c r="W296" s="54"/>
      <c r="X296" s="54"/>
      <c r="Y296" s="54"/>
      <c r="Z296" s="54"/>
      <c r="AA296" s="54"/>
      <c r="AB296" s="54"/>
      <c r="AC296" s="54"/>
      <c r="AD296" s="54"/>
      <c r="AE296" s="54"/>
      <c r="AF296" s="54"/>
      <c r="AG296" s="54"/>
      <c r="AH296" s="54"/>
      <c r="AI296" s="54"/>
      <c r="AJ296" s="54"/>
      <c r="AK296" s="54"/>
      <c r="AL296" s="54"/>
      <c r="AM296" s="54"/>
      <c r="AN296" s="54"/>
      <c r="AO296" s="54"/>
      <c r="AP296" s="54"/>
      <c r="AQ296" s="54"/>
      <c r="AR296" s="53" t="s">
        <v>52</v>
      </c>
      <c r="AS296" s="53" t="s">
        <v>52</v>
      </c>
      <c r="AT296" s="54"/>
      <c r="AU296" s="53" t="s">
        <v>609</v>
      </c>
      <c r="AV296" s="54">
        <v>208</v>
      </c>
    </row>
    <row r="297" spans="1:48" ht="30" customHeight="1">
      <c r="A297" s="50" t="s">
        <v>610</v>
      </c>
      <c r="B297" s="50" t="s">
        <v>611</v>
      </c>
      <c r="C297" s="50" t="s">
        <v>234</v>
      </c>
      <c r="D297" s="51">
        <v>58</v>
      </c>
      <c r="E297" s="52">
        <v>0</v>
      </c>
      <c r="F297" s="52">
        <f t="shared" si="40"/>
        <v>0</v>
      </c>
      <c r="G297" s="52">
        <v>0</v>
      </c>
      <c r="H297" s="52">
        <f t="shared" si="41"/>
        <v>0</v>
      </c>
      <c r="I297" s="52">
        <v>0</v>
      </c>
      <c r="J297" s="52">
        <f t="shared" si="42"/>
        <v>0</v>
      </c>
      <c r="K297" s="52">
        <f t="shared" si="43"/>
        <v>0</v>
      </c>
      <c r="L297" s="52">
        <f t="shared" si="44"/>
        <v>0</v>
      </c>
      <c r="M297" s="50" t="s">
        <v>52</v>
      </c>
      <c r="N297" s="53" t="s">
        <v>612</v>
      </c>
      <c r="O297" s="53" t="s">
        <v>52</v>
      </c>
      <c r="P297" s="53" t="s">
        <v>52</v>
      </c>
      <c r="Q297" s="53" t="s">
        <v>592</v>
      </c>
      <c r="R297" s="53" t="s">
        <v>64</v>
      </c>
      <c r="S297" s="53" t="s">
        <v>64</v>
      </c>
      <c r="T297" s="53" t="s">
        <v>63</v>
      </c>
      <c r="U297" s="54"/>
      <c r="V297" s="54"/>
      <c r="W297" s="54"/>
      <c r="X297" s="54"/>
      <c r="Y297" s="54"/>
      <c r="Z297" s="54"/>
      <c r="AA297" s="54"/>
      <c r="AB297" s="54"/>
      <c r="AC297" s="54"/>
      <c r="AD297" s="54"/>
      <c r="AE297" s="54"/>
      <c r="AF297" s="54"/>
      <c r="AG297" s="54"/>
      <c r="AH297" s="54"/>
      <c r="AI297" s="54"/>
      <c r="AJ297" s="54"/>
      <c r="AK297" s="54"/>
      <c r="AL297" s="54"/>
      <c r="AM297" s="54"/>
      <c r="AN297" s="54"/>
      <c r="AO297" s="54"/>
      <c r="AP297" s="54"/>
      <c r="AQ297" s="54"/>
      <c r="AR297" s="53" t="s">
        <v>52</v>
      </c>
      <c r="AS297" s="53" t="s">
        <v>52</v>
      </c>
      <c r="AT297" s="54"/>
      <c r="AU297" s="53" t="s">
        <v>613</v>
      </c>
      <c r="AV297" s="54">
        <v>209</v>
      </c>
    </row>
    <row r="298" spans="1:48" ht="30" customHeight="1">
      <c r="A298" s="50" t="s">
        <v>614</v>
      </c>
      <c r="B298" s="50" t="s">
        <v>615</v>
      </c>
      <c r="C298" s="50" t="s">
        <v>616</v>
      </c>
      <c r="D298" s="51">
        <v>56</v>
      </c>
      <c r="E298" s="52">
        <v>0</v>
      </c>
      <c r="F298" s="52">
        <f t="shared" si="40"/>
        <v>0</v>
      </c>
      <c r="G298" s="52">
        <v>0</v>
      </c>
      <c r="H298" s="52">
        <f t="shared" si="41"/>
        <v>0</v>
      </c>
      <c r="I298" s="52">
        <v>0</v>
      </c>
      <c r="J298" s="52">
        <f t="shared" si="42"/>
        <v>0</v>
      </c>
      <c r="K298" s="52">
        <f t="shared" si="43"/>
        <v>0</v>
      </c>
      <c r="L298" s="52">
        <f t="shared" si="44"/>
        <v>0</v>
      </c>
      <c r="M298" s="50" t="s">
        <v>617</v>
      </c>
      <c r="N298" s="53" t="s">
        <v>618</v>
      </c>
      <c r="O298" s="53" t="s">
        <v>52</v>
      </c>
      <c r="P298" s="53" t="s">
        <v>52</v>
      </c>
      <c r="Q298" s="53" t="s">
        <v>592</v>
      </c>
      <c r="R298" s="53" t="s">
        <v>63</v>
      </c>
      <c r="S298" s="53" t="s">
        <v>64</v>
      </c>
      <c r="T298" s="53" t="s">
        <v>64</v>
      </c>
      <c r="U298" s="54"/>
      <c r="V298" s="54"/>
      <c r="W298" s="54"/>
      <c r="X298" s="54"/>
      <c r="Y298" s="54"/>
      <c r="Z298" s="54"/>
      <c r="AA298" s="54"/>
      <c r="AB298" s="54"/>
      <c r="AC298" s="54"/>
      <c r="AD298" s="54"/>
      <c r="AE298" s="54"/>
      <c r="AF298" s="54"/>
      <c r="AG298" s="54"/>
      <c r="AH298" s="54"/>
      <c r="AI298" s="54"/>
      <c r="AJ298" s="54"/>
      <c r="AK298" s="54"/>
      <c r="AL298" s="54"/>
      <c r="AM298" s="54"/>
      <c r="AN298" s="54"/>
      <c r="AO298" s="54"/>
      <c r="AP298" s="54"/>
      <c r="AQ298" s="54"/>
      <c r="AR298" s="53" t="s">
        <v>52</v>
      </c>
      <c r="AS298" s="53" t="s">
        <v>52</v>
      </c>
      <c r="AT298" s="54"/>
      <c r="AU298" s="53" t="s">
        <v>619</v>
      </c>
      <c r="AV298" s="54">
        <v>210</v>
      </c>
    </row>
    <row r="299" spans="1:48" ht="30" customHeight="1">
      <c r="A299" s="50" t="s">
        <v>620</v>
      </c>
      <c r="B299" s="50" t="s">
        <v>621</v>
      </c>
      <c r="C299" s="50" t="s">
        <v>77</v>
      </c>
      <c r="D299" s="51">
        <v>12.1</v>
      </c>
      <c r="E299" s="52">
        <v>0</v>
      </c>
      <c r="F299" s="52">
        <f t="shared" si="40"/>
        <v>0</v>
      </c>
      <c r="G299" s="52">
        <v>0</v>
      </c>
      <c r="H299" s="52">
        <f t="shared" si="41"/>
        <v>0</v>
      </c>
      <c r="I299" s="52">
        <v>0</v>
      </c>
      <c r="J299" s="52">
        <f t="shared" si="42"/>
        <v>0</v>
      </c>
      <c r="K299" s="52">
        <f t="shared" si="43"/>
        <v>0</v>
      </c>
      <c r="L299" s="52">
        <f t="shared" si="44"/>
        <v>0</v>
      </c>
      <c r="M299" s="50" t="s">
        <v>622</v>
      </c>
      <c r="N299" s="53" t="s">
        <v>623</v>
      </c>
      <c r="O299" s="53" t="s">
        <v>52</v>
      </c>
      <c r="P299" s="53" t="s">
        <v>52</v>
      </c>
      <c r="Q299" s="53" t="s">
        <v>592</v>
      </c>
      <c r="R299" s="53" t="s">
        <v>63</v>
      </c>
      <c r="S299" s="53" t="s">
        <v>64</v>
      </c>
      <c r="T299" s="53" t="s">
        <v>64</v>
      </c>
      <c r="U299" s="54"/>
      <c r="V299" s="54"/>
      <c r="W299" s="54"/>
      <c r="X299" s="54"/>
      <c r="Y299" s="54"/>
      <c r="Z299" s="54"/>
      <c r="AA299" s="54"/>
      <c r="AB299" s="54"/>
      <c r="AC299" s="54"/>
      <c r="AD299" s="54"/>
      <c r="AE299" s="54"/>
      <c r="AF299" s="54"/>
      <c r="AG299" s="54"/>
      <c r="AH299" s="54"/>
      <c r="AI299" s="54"/>
      <c r="AJ299" s="54"/>
      <c r="AK299" s="54"/>
      <c r="AL299" s="54"/>
      <c r="AM299" s="54"/>
      <c r="AN299" s="54"/>
      <c r="AO299" s="54"/>
      <c r="AP299" s="54"/>
      <c r="AQ299" s="54"/>
      <c r="AR299" s="53" t="s">
        <v>52</v>
      </c>
      <c r="AS299" s="53" t="s">
        <v>52</v>
      </c>
      <c r="AT299" s="54"/>
      <c r="AU299" s="53" t="s">
        <v>624</v>
      </c>
      <c r="AV299" s="54">
        <v>211</v>
      </c>
    </row>
    <row r="300" spans="1:48" ht="30" customHeight="1">
      <c r="A300" s="50"/>
      <c r="B300" s="50"/>
      <c r="C300" s="50"/>
      <c r="D300" s="59"/>
      <c r="E300" s="52"/>
      <c r="F300" s="52"/>
      <c r="G300" s="52"/>
      <c r="H300" s="52"/>
      <c r="I300" s="52"/>
      <c r="J300" s="52"/>
      <c r="K300" s="52"/>
      <c r="L300" s="52"/>
      <c r="M300" s="50"/>
      <c r="N300" s="53"/>
      <c r="O300" s="53"/>
      <c r="P300" s="53"/>
      <c r="Q300" s="53"/>
      <c r="R300" s="53"/>
      <c r="S300" s="53"/>
      <c r="T300" s="53"/>
      <c r="U300" s="58"/>
      <c r="V300" s="58"/>
      <c r="W300" s="58"/>
      <c r="X300" s="58"/>
      <c r="Y300" s="58"/>
      <c r="Z300" s="58"/>
      <c r="AA300" s="58"/>
      <c r="AB300" s="58"/>
      <c r="AC300" s="58"/>
      <c r="AD300" s="58"/>
      <c r="AE300" s="58"/>
      <c r="AF300" s="58"/>
      <c r="AG300" s="58"/>
      <c r="AH300" s="58"/>
      <c r="AI300" s="58"/>
      <c r="AJ300" s="58"/>
      <c r="AK300" s="58"/>
      <c r="AL300" s="58"/>
      <c r="AM300" s="58"/>
      <c r="AN300" s="58"/>
      <c r="AO300" s="58"/>
      <c r="AP300" s="58"/>
      <c r="AQ300" s="58"/>
      <c r="AR300" s="53"/>
      <c r="AS300" s="53"/>
      <c r="AT300" s="58"/>
      <c r="AU300" s="53"/>
      <c r="AV300" s="58"/>
    </row>
    <row r="301" spans="1:48" ht="30" customHeight="1">
      <c r="A301" s="50"/>
      <c r="B301" s="50"/>
      <c r="C301" s="50"/>
      <c r="D301" s="59"/>
      <c r="E301" s="52"/>
      <c r="F301" s="52"/>
      <c r="G301" s="52"/>
      <c r="H301" s="52"/>
      <c r="I301" s="52"/>
      <c r="J301" s="52"/>
      <c r="K301" s="52"/>
      <c r="L301" s="52"/>
      <c r="M301" s="50"/>
      <c r="N301" s="53"/>
      <c r="O301" s="53"/>
      <c r="P301" s="53"/>
      <c r="Q301" s="53"/>
      <c r="R301" s="53"/>
      <c r="S301" s="53"/>
      <c r="T301" s="53"/>
      <c r="U301" s="58"/>
      <c r="V301" s="58"/>
      <c r="W301" s="58"/>
      <c r="X301" s="58"/>
      <c r="Y301" s="58"/>
      <c r="Z301" s="58"/>
      <c r="AA301" s="58"/>
      <c r="AB301" s="58"/>
      <c r="AC301" s="58"/>
      <c r="AD301" s="58"/>
      <c r="AE301" s="58"/>
      <c r="AF301" s="58"/>
      <c r="AG301" s="58"/>
      <c r="AH301" s="58"/>
      <c r="AI301" s="58"/>
      <c r="AJ301" s="58"/>
      <c r="AK301" s="58"/>
      <c r="AL301" s="58"/>
      <c r="AM301" s="58"/>
      <c r="AN301" s="58"/>
      <c r="AO301" s="58"/>
      <c r="AP301" s="58"/>
      <c r="AQ301" s="58"/>
      <c r="AR301" s="53"/>
      <c r="AS301" s="53"/>
      <c r="AT301" s="58"/>
      <c r="AU301" s="53"/>
      <c r="AV301" s="58"/>
    </row>
    <row r="302" spans="1:48" ht="30" customHeight="1">
      <c r="A302" s="50"/>
      <c r="B302" s="50"/>
      <c r="C302" s="50"/>
      <c r="D302" s="59"/>
      <c r="E302" s="52"/>
      <c r="F302" s="52"/>
      <c r="G302" s="52"/>
      <c r="H302" s="52"/>
      <c r="I302" s="52"/>
      <c r="J302" s="52"/>
      <c r="K302" s="52"/>
      <c r="L302" s="52"/>
      <c r="M302" s="50"/>
      <c r="N302" s="53"/>
      <c r="O302" s="53"/>
      <c r="P302" s="53"/>
      <c r="Q302" s="53"/>
      <c r="R302" s="53"/>
      <c r="S302" s="53"/>
      <c r="T302" s="53"/>
      <c r="U302" s="58"/>
      <c r="V302" s="58"/>
      <c r="W302" s="58"/>
      <c r="X302" s="58"/>
      <c r="Y302" s="58"/>
      <c r="Z302" s="58"/>
      <c r="AA302" s="58"/>
      <c r="AB302" s="58"/>
      <c r="AC302" s="58"/>
      <c r="AD302" s="58"/>
      <c r="AE302" s="58"/>
      <c r="AF302" s="58"/>
      <c r="AG302" s="58"/>
      <c r="AH302" s="58"/>
      <c r="AI302" s="58"/>
      <c r="AJ302" s="58"/>
      <c r="AK302" s="58"/>
      <c r="AL302" s="58"/>
      <c r="AM302" s="58"/>
      <c r="AN302" s="58"/>
      <c r="AO302" s="58"/>
      <c r="AP302" s="58"/>
      <c r="AQ302" s="58"/>
      <c r="AR302" s="53"/>
      <c r="AS302" s="53"/>
      <c r="AT302" s="58"/>
      <c r="AU302" s="53"/>
      <c r="AV302" s="58"/>
    </row>
    <row r="303" spans="1:48" ht="30" customHeight="1">
      <c r="A303" s="51"/>
      <c r="B303" s="51"/>
      <c r="C303" s="51"/>
      <c r="D303" s="51"/>
      <c r="E303" s="51"/>
      <c r="F303" s="51"/>
      <c r="G303" s="51"/>
      <c r="H303" s="51"/>
      <c r="I303" s="51"/>
      <c r="J303" s="51"/>
      <c r="K303" s="51"/>
      <c r="L303" s="51"/>
      <c r="M303" s="51"/>
    </row>
    <row r="304" spans="1:48" ht="30" customHeight="1">
      <c r="A304" s="51"/>
      <c r="B304" s="51"/>
      <c r="C304" s="51"/>
      <c r="D304" s="51"/>
      <c r="E304" s="51"/>
      <c r="F304" s="51"/>
      <c r="G304" s="51"/>
      <c r="H304" s="51"/>
      <c r="I304" s="51"/>
      <c r="J304" s="51"/>
      <c r="K304" s="51"/>
      <c r="L304" s="51"/>
      <c r="M304" s="51"/>
    </row>
    <row r="305" spans="1:48" ht="30" customHeight="1">
      <c r="A305" s="51"/>
      <c r="B305" s="51"/>
      <c r="C305" s="51"/>
      <c r="D305" s="51"/>
      <c r="E305" s="51"/>
      <c r="F305" s="51"/>
      <c r="G305" s="51"/>
      <c r="H305" s="51"/>
      <c r="I305" s="51"/>
      <c r="J305" s="51"/>
      <c r="K305" s="51"/>
      <c r="L305" s="51"/>
      <c r="M305" s="51"/>
    </row>
    <row r="306" spans="1:48" ht="30" customHeight="1">
      <c r="A306" s="51"/>
      <c r="B306" s="51"/>
      <c r="C306" s="51"/>
      <c r="D306" s="51"/>
      <c r="E306" s="51"/>
      <c r="F306" s="51"/>
      <c r="G306" s="51"/>
      <c r="H306" s="51"/>
      <c r="I306" s="51"/>
      <c r="J306" s="51"/>
      <c r="K306" s="51"/>
      <c r="L306" s="51"/>
      <c r="M306" s="51"/>
    </row>
    <row r="307" spans="1:48" ht="30" customHeight="1">
      <c r="A307" s="51"/>
      <c r="B307" s="51"/>
      <c r="C307" s="51"/>
      <c r="D307" s="51"/>
      <c r="E307" s="51"/>
      <c r="F307" s="51"/>
      <c r="G307" s="51"/>
      <c r="H307" s="51"/>
      <c r="I307" s="51"/>
      <c r="J307" s="51"/>
      <c r="K307" s="51"/>
      <c r="L307" s="51"/>
      <c r="M307" s="51"/>
    </row>
    <row r="308" spans="1:48" ht="30" customHeight="1">
      <c r="A308" s="51"/>
      <c r="B308" s="51"/>
      <c r="C308" s="51"/>
      <c r="D308" s="51"/>
      <c r="E308" s="51"/>
      <c r="F308" s="51"/>
      <c r="G308" s="51"/>
      <c r="H308" s="51"/>
      <c r="I308" s="51"/>
      <c r="J308" s="51"/>
      <c r="K308" s="51"/>
      <c r="L308" s="51"/>
      <c r="M308" s="51"/>
    </row>
    <row r="309" spans="1:48" ht="30" customHeight="1">
      <c r="A309" s="51"/>
      <c r="B309" s="51"/>
      <c r="C309" s="51"/>
      <c r="D309" s="51"/>
      <c r="E309" s="51"/>
      <c r="F309" s="51"/>
      <c r="G309" s="51"/>
      <c r="H309" s="51"/>
      <c r="I309" s="51"/>
      <c r="J309" s="51"/>
      <c r="K309" s="51"/>
      <c r="L309" s="51"/>
      <c r="M309" s="51"/>
    </row>
    <row r="310" spans="1:48" ht="30" customHeight="1">
      <c r="A310" s="51"/>
      <c r="B310" s="51"/>
      <c r="C310" s="51"/>
      <c r="D310" s="51"/>
      <c r="E310" s="51"/>
      <c r="F310" s="51"/>
      <c r="G310" s="51"/>
      <c r="H310" s="51"/>
      <c r="I310" s="51"/>
      <c r="J310" s="51"/>
      <c r="K310" s="51"/>
      <c r="L310" s="51"/>
      <c r="M310" s="51"/>
    </row>
    <row r="311" spans="1:48" ht="30" customHeight="1">
      <c r="A311" s="51"/>
      <c r="B311" s="51"/>
      <c r="C311" s="51"/>
      <c r="D311" s="51"/>
      <c r="E311" s="51"/>
      <c r="F311" s="51"/>
      <c r="G311" s="51"/>
      <c r="H311" s="51"/>
      <c r="I311" s="51"/>
      <c r="J311" s="51"/>
      <c r="K311" s="51"/>
      <c r="L311" s="51"/>
      <c r="M311" s="51"/>
    </row>
    <row r="312" spans="1:48" ht="30" customHeight="1">
      <c r="A312" s="51"/>
      <c r="B312" s="51"/>
      <c r="C312" s="51"/>
      <c r="D312" s="51"/>
      <c r="E312" s="51"/>
      <c r="F312" s="51"/>
      <c r="G312" s="51"/>
      <c r="H312" s="51"/>
      <c r="I312" s="51"/>
      <c r="J312" s="51"/>
      <c r="K312" s="51"/>
      <c r="L312" s="51"/>
      <c r="M312" s="51"/>
    </row>
    <row r="313" spans="1:48" ht="30" customHeight="1">
      <c r="A313" s="51"/>
      <c r="B313" s="51"/>
      <c r="C313" s="51"/>
      <c r="D313" s="51"/>
      <c r="E313" s="51"/>
      <c r="F313" s="51"/>
      <c r="G313" s="51"/>
      <c r="H313" s="51"/>
      <c r="I313" s="51"/>
      <c r="J313" s="51"/>
      <c r="K313" s="51"/>
      <c r="L313" s="51"/>
      <c r="M313" s="51"/>
    </row>
    <row r="314" spans="1:48" ht="30" customHeight="1">
      <c r="A314" s="51"/>
      <c r="B314" s="51"/>
      <c r="C314" s="51"/>
      <c r="D314" s="51"/>
      <c r="E314" s="51"/>
      <c r="F314" s="51"/>
      <c r="G314" s="51"/>
      <c r="H314" s="51"/>
      <c r="I314" s="51"/>
      <c r="J314" s="51"/>
      <c r="K314" s="51"/>
      <c r="L314" s="51"/>
      <c r="M314" s="51"/>
    </row>
    <row r="315" spans="1:48" ht="30" customHeight="1">
      <c r="A315" s="51" t="s">
        <v>112</v>
      </c>
      <c r="B315" s="51"/>
      <c r="C315" s="51"/>
      <c r="D315" s="51"/>
      <c r="E315" s="51"/>
      <c r="F315" s="52">
        <f>SUM(F293:F314)</f>
        <v>0</v>
      </c>
      <c r="G315" s="51"/>
      <c r="H315" s="52">
        <f>SUM(H293:H314)</f>
        <v>0</v>
      </c>
      <c r="I315" s="51"/>
      <c r="J315" s="52">
        <f>SUM(J293:J314)</f>
        <v>0</v>
      </c>
      <c r="K315" s="51"/>
      <c r="L315" s="52">
        <f>SUM(L293:L314)</f>
        <v>0</v>
      </c>
      <c r="M315" s="51"/>
      <c r="N315" s="48" t="s">
        <v>113</v>
      </c>
    </row>
    <row r="316" spans="1:48" ht="30" customHeight="1">
      <c r="A316" s="50" t="s">
        <v>625</v>
      </c>
      <c r="B316" s="51"/>
      <c r="C316" s="51"/>
      <c r="D316" s="51"/>
      <c r="E316" s="51"/>
      <c r="F316" s="51"/>
      <c r="G316" s="51"/>
      <c r="H316" s="51"/>
      <c r="I316" s="51"/>
      <c r="J316" s="51"/>
      <c r="K316" s="51"/>
      <c r="L316" s="51"/>
      <c r="M316" s="51"/>
      <c r="N316" s="54"/>
      <c r="O316" s="54"/>
      <c r="P316" s="54"/>
      <c r="Q316" s="53" t="s">
        <v>626</v>
      </c>
      <c r="R316" s="54"/>
      <c r="S316" s="54"/>
      <c r="T316" s="54"/>
      <c r="U316" s="54"/>
      <c r="V316" s="54"/>
      <c r="W316" s="54"/>
      <c r="X316" s="54"/>
      <c r="Y316" s="54"/>
      <c r="Z316" s="54"/>
      <c r="AA316" s="54"/>
      <c r="AB316" s="54"/>
      <c r="AC316" s="54"/>
      <c r="AD316" s="54"/>
      <c r="AE316" s="54"/>
      <c r="AF316" s="54"/>
      <c r="AG316" s="54"/>
      <c r="AH316" s="54"/>
      <c r="AI316" s="54"/>
      <c r="AJ316" s="54"/>
      <c r="AK316" s="54"/>
      <c r="AL316" s="54"/>
      <c r="AM316" s="54"/>
      <c r="AN316" s="54"/>
      <c r="AO316" s="54"/>
      <c r="AP316" s="54"/>
      <c r="AQ316" s="54"/>
      <c r="AR316" s="54"/>
      <c r="AS316" s="54"/>
      <c r="AT316" s="54"/>
      <c r="AU316" s="54"/>
      <c r="AV316" s="54"/>
    </row>
    <row r="317" spans="1:48" ht="30" customHeight="1">
      <c r="A317" s="50" t="s">
        <v>627</v>
      </c>
      <c r="B317" s="50" t="s">
        <v>628</v>
      </c>
      <c r="C317" s="50" t="s">
        <v>60</v>
      </c>
      <c r="D317" s="51">
        <v>1</v>
      </c>
      <c r="E317" s="52">
        <v>0</v>
      </c>
      <c r="F317" s="52">
        <f>TRUNC(E317*D317, 0)</f>
        <v>0</v>
      </c>
      <c r="G317" s="52">
        <v>0</v>
      </c>
      <c r="H317" s="52">
        <f>TRUNC(G317*D317, 0)</f>
        <v>0</v>
      </c>
      <c r="I317" s="52">
        <v>0</v>
      </c>
      <c r="J317" s="52">
        <f>TRUNC(I317*D317, 0)</f>
        <v>0</v>
      </c>
      <c r="K317" s="52">
        <f t="shared" ref="K317:L321" si="45">TRUNC(E317+G317+I317, 0)</f>
        <v>0</v>
      </c>
      <c r="L317" s="52">
        <f t="shared" si="45"/>
        <v>0</v>
      </c>
      <c r="M317" s="50" t="s">
        <v>629</v>
      </c>
      <c r="N317" s="53" t="s">
        <v>630</v>
      </c>
      <c r="O317" s="53" t="s">
        <v>52</v>
      </c>
      <c r="P317" s="53" t="s">
        <v>52</v>
      </c>
      <c r="Q317" s="53" t="s">
        <v>626</v>
      </c>
      <c r="R317" s="53" t="s">
        <v>63</v>
      </c>
      <c r="S317" s="53" t="s">
        <v>64</v>
      </c>
      <c r="T317" s="53" t="s">
        <v>64</v>
      </c>
      <c r="U317" s="54"/>
      <c r="V317" s="54"/>
      <c r="W317" s="54"/>
      <c r="X317" s="54"/>
      <c r="Y317" s="54"/>
      <c r="Z317" s="54"/>
      <c r="AA317" s="54"/>
      <c r="AB317" s="54"/>
      <c r="AC317" s="54"/>
      <c r="AD317" s="54"/>
      <c r="AE317" s="54"/>
      <c r="AF317" s="54"/>
      <c r="AG317" s="54"/>
      <c r="AH317" s="54"/>
      <c r="AI317" s="54"/>
      <c r="AJ317" s="54"/>
      <c r="AK317" s="54"/>
      <c r="AL317" s="54"/>
      <c r="AM317" s="54"/>
      <c r="AN317" s="54"/>
      <c r="AO317" s="54"/>
      <c r="AP317" s="54"/>
      <c r="AQ317" s="54"/>
      <c r="AR317" s="53" t="s">
        <v>52</v>
      </c>
      <c r="AS317" s="53" t="s">
        <v>52</v>
      </c>
      <c r="AT317" s="54"/>
      <c r="AU317" s="53" t="s">
        <v>631</v>
      </c>
      <c r="AV317" s="54">
        <v>121</v>
      </c>
    </row>
    <row r="318" spans="1:48" ht="30" customHeight="1">
      <c r="A318" s="50" t="s">
        <v>632</v>
      </c>
      <c r="B318" s="50" t="s">
        <v>633</v>
      </c>
      <c r="C318" s="50" t="s">
        <v>60</v>
      </c>
      <c r="D318" s="51">
        <v>6</v>
      </c>
      <c r="E318" s="52">
        <v>0</v>
      </c>
      <c r="F318" s="52">
        <f>TRUNC(E318*D318, 0)</f>
        <v>0</v>
      </c>
      <c r="G318" s="52">
        <v>0</v>
      </c>
      <c r="H318" s="52">
        <f>TRUNC(G318*D318, 0)</f>
        <v>0</v>
      </c>
      <c r="I318" s="52">
        <v>0</v>
      </c>
      <c r="J318" s="52">
        <f>TRUNC(I318*D318, 0)</f>
        <v>0</v>
      </c>
      <c r="K318" s="52">
        <f t="shared" si="45"/>
        <v>0</v>
      </c>
      <c r="L318" s="52">
        <f t="shared" si="45"/>
        <v>0</v>
      </c>
      <c r="M318" s="50" t="s">
        <v>634</v>
      </c>
      <c r="N318" s="53" t="s">
        <v>635</v>
      </c>
      <c r="O318" s="53" t="s">
        <v>52</v>
      </c>
      <c r="P318" s="53" t="s">
        <v>52</v>
      </c>
      <c r="Q318" s="53" t="s">
        <v>626</v>
      </c>
      <c r="R318" s="53" t="s">
        <v>63</v>
      </c>
      <c r="S318" s="53" t="s">
        <v>64</v>
      </c>
      <c r="T318" s="53" t="s">
        <v>64</v>
      </c>
      <c r="U318" s="54"/>
      <c r="V318" s="54"/>
      <c r="W318" s="54"/>
      <c r="X318" s="54"/>
      <c r="Y318" s="54"/>
      <c r="Z318" s="54"/>
      <c r="AA318" s="54"/>
      <c r="AB318" s="54"/>
      <c r="AC318" s="54"/>
      <c r="AD318" s="54"/>
      <c r="AE318" s="54"/>
      <c r="AF318" s="54"/>
      <c r="AG318" s="54"/>
      <c r="AH318" s="54"/>
      <c r="AI318" s="54"/>
      <c r="AJ318" s="54"/>
      <c r="AK318" s="54"/>
      <c r="AL318" s="54"/>
      <c r="AM318" s="54"/>
      <c r="AN318" s="54"/>
      <c r="AO318" s="54"/>
      <c r="AP318" s="54"/>
      <c r="AQ318" s="54"/>
      <c r="AR318" s="53" t="s">
        <v>52</v>
      </c>
      <c r="AS318" s="53" t="s">
        <v>52</v>
      </c>
      <c r="AT318" s="54"/>
      <c r="AU318" s="53" t="s">
        <v>636</v>
      </c>
      <c r="AV318" s="54">
        <v>122</v>
      </c>
    </row>
    <row r="319" spans="1:48" ht="30" customHeight="1">
      <c r="A319" s="50" t="s">
        <v>637</v>
      </c>
      <c r="B319" s="50" t="s">
        <v>638</v>
      </c>
      <c r="C319" s="50" t="s">
        <v>547</v>
      </c>
      <c r="D319" s="51">
        <v>1</v>
      </c>
      <c r="E319" s="52">
        <v>0</v>
      </c>
      <c r="F319" s="52">
        <f>TRUNC(E319*D319, 0)</f>
        <v>0</v>
      </c>
      <c r="G319" s="52">
        <v>0</v>
      </c>
      <c r="H319" s="52">
        <f>TRUNC(G319*D319, 0)</f>
        <v>0</v>
      </c>
      <c r="I319" s="52">
        <v>0</v>
      </c>
      <c r="J319" s="52">
        <f>TRUNC(I319*D319, 0)</f>
        <v>0</v>
      </c>
      <c r="K319" s="52">
        <f t="shared" si="45"/>
        <v>0</v>
      </c>
      <c r="L319" s="52">
        <f t="shared" si="45"/>
        <v>0</v>
      </c>
      <c r="M319" s="50" t="s">
        <v>52</v>
      </c>
      <c r="N319" s="53" t="s">
        <v>639</v>
      </c>
      <c r="O319" s="53" t="s">
        <v>52</v>
      </c>
      <c r="P319" s="53" t="s">
        <v>52</v>
      </c>
      <c r="Q319" s="53" t="s">
        <v>626</v>
      </c>
      <c r="R319" s="53" t="s">
        <v>64</v>
      </c>
      <c r="S319" s="53" t="s">
        <v>64</v>
      </c>
      <c r="T319" s="53" t="s">
        <v>63</v>
      </c>
      <c r="U319" s="54"/>
      <c r="V319" s="54"/>
      <c r="W319" s="54"/>
      <c r="X319" s="54"/>
      <c r="Y319" s="54"/>
      <c r="Z319" s="54"/>
      <c r="AA319" s="54"/>
      <c r="AB319" s="54"/>
      <c r="AC319" s="54"/>
      <c r="AD319" s="54"/>
      <c r="AE319" s="54"/>
      <c r="AF319" s="54"/>
      <c r="AG319" s="54"/>
      <c r="AH319" s="54"/>
      <c r="AI319" s="54"/>
      <c r="AJ319" s="54"/>
      <c r="AK319" s="54"/>
      <c r="AL319" s="54"/>
      <c r="AM319" s="54"/>
      <c r="AN319" s="54"/>
      <c r="AO319" s="54"/>
      <c r="AP319" s="54"/>
      <c r="AQ319" s="54"/>
      <c r="AR319" s="53" t="s">
        <v>52</v>
      </c>
      <c r="AS319" s="53" t="s">
        <v>52</v>
      </c>
      <c r="AT319" s="54"/>
      <c r="AU319" s="53" t="s">
        <v>640</v>
      </c>
      <c r="AV319" s="54">
        <v>170</v>
      </c>
    </row>
    <row r="320" spans="1:48" ht="30" customHeight="1">
      <c r="A320" s="50" t="s">
        <v>641</v>
      </c>
      <c r="B320" s="50" t="s">
        <v>642</v>
      </c>
      <c r="C320" s="50" t="s">
        <v>221</v>
      </c>
      <c r="D320" s="51">
        <v>76</v>
      </c>
      <c r="E320" s="52">
        <v>0</v>
      </c>
      <c r="F320" s="52">
        <f>TRUNC(E320*D320, 0)</f>
        <v>0</v>
      </c>
      <c r="G320" s="52">
        <v>0</v>
      </c>
      <c r="H320" s="52">
        <f>TRUNC(G320*D320, 0)</f>
        <v>0</v>
      </c>
      <c r="I320" s="52">
        <v>0</v>
      </c>
      <c r="J320" s="52">
        <f>TRUNC(I320*D320, 0)</f>
        <v>0</v>
      </c>
      <c r="K320" s="52">
        <f t="shared" si="45"/>
        <v>0</v>
      </c>
      <c r="L320" s="52">
        <f t="shared" si="45"/>
        <v>0</v>
      </c>
      <c r="M320" s="50" t="s">
        <v>643</v>
      </c>
      <c r="N320" s="53" t="s">
        <v>644</v>
      </c>
      <c r="O320" s="53" t="s">
        <v>52</v>
      </c>
      <c r="P320" s="53" t="s">
        <v>52</v>
      </c>
      <c r="Q320" s="53" t="s">
        <v>626</v>
      </c>
      <c r="R320" s="53" t="s">
        <v>63</v>
      </c>
      <c r="S320" s="53" t="s">
        <v>64</v>
      </c>
      <c r="T320" s="53" t="s">
        <v>64</v>
      </c>
      <c r="U320" s="54"/>
      <c r="V320" s="54"/>
      <c r="W320" s="54"/>
      <c r="X320" s="54"/>
      <c r="Y320" s="54"/>
      <c r="Z320" s="54"/>
      <c r="AA320" s="54"/>
      <c r="AB320" s="54"/>
      <c r="AC320" s="54"/>
      <c r="AD320" s="54"/>
      <c r="AE320" s="54"/>
      <c r="AF320" s="54"/>
      <c r="AG320" s="54"/>
      <c r="AH320" s="54"/>
      <c r="AI320" s="54"/>
      <c r="AJ320" s="54"/>
      <c r="AK320" s="54"/>
      <c r="AL320" s="54"/>
      <c r="AM320" s="54"/>
      <c r="AN320" s="54"/>
      <c r="AO320" s="54"/>
      <c r="AP320" s="54"/>
      <c r="AQ320" s="54"/>
      <c r="AR320" s="53" t="s">
        <v>52</v>
      </c>
      <c r="AS320" s="53" t="s">
        <v>52</v>
      </c>
      <c r="AT320" s="54"/>
      <c r="AU320" s="53" t="s">
        <v>645</v>
      </c>
      <c r="AV320" s="54">
        <v>124</v>
      </c>
    </row>
    <row r="321" spans="1:48" ht="30" customHeight="1">
      <c r="A321" s="50" t="s">
        <v>646</v>
      </c>
      <c r="B321" s="50" t="s">
        <v>642</v>
      </c>
      <c r="C321" s="50" t="s">
        <v>221</v>
      </c>
      <c r="D321" s="51">
        <v>34</v>
      </c>
      <c r="E321" s="52">
        <v>0</v>
      </c>
      <c r="F321" s="52">
        <f>TRUNC(E321*D321, 0)</f>
        <v>0</v>
      </c>
      <c r="G321" s="52">
        <v>0</v>
      </c>
      <c r="H321" s="52">
        <f>TRUNC(G321*D321, 0)</f>
        <v>0</v>
      </c>
      <c r="I321" s="52">
        <v>0</v>
      </c>
      <c r="J321" s="52">
        <f>TRUNC(I321*D321, 0)</f>
        <v>0</v>
      </c>
      <c r="K321" s="52">
        <f t="shared" si="45"/>
        <v>0</v>
      </c>
      <c r="L321" s="52">
        <f t="shared" si="45"/>
        <v>0</v>
      </c>
      <c r="M321" s="50" t="s">
        <v>647</v>
      </c>
      <c r="N321" s="53" t="s">
        <v>648</v>
      </c>
      <c r="O321" s="53" t="s">
        <v>52</v>
      </c>
      <c r="P321" s="53" t="s">
        <v>52</v>
      </c>
      <c r="Q321" s="53" t="s">
        <v>626</v>
      </c>
      <c r="R321" s="53" t="s">
        <v>63</v>
      </c>
      <c r="S321" s="53" t="s">
        <v>64</v>
      </c>
      <c r="T321" s="53" t="s">
        <v>64</v>
      </c>
      <c r="U321" s="54"/>
      <c r="V321" s="54"/>
      <c r="W321" s="54"/>
      <c r="X321" s="54"/>
      <c r="Y321" s="54"/>
      <c r="Z321" s="54"/>
      <c r="AA321" s="54"/>
      <c r="AB321" s="54"/>
      <c r="AC321" s="54"/>
      <c r="AD321" s="54"/>
      <c r="AE321" s="54"/>
      <c r="AF321" s="54"/>
      <c r="AG321" s="54"/>
      <c r="AH321" s="54"/>
      <c r="AI321" s="54"/>
      <c r="AJ321" s="54"/>
      <c r="AK321" s="54"/>
      <c r="AL321" s="54"/>
      <c r="AM321" s="54"/>
      <c r="AN321" s="54"/>
      <c r="AO321" s="54"/>
      <c r="AP321" s="54"/>
      <c r="AQ321" s="54"/>
      <c r="AR321" s="53" t="s">
        <v>52</v>
      </c>
      <c r="AS321" s="53" t="s">
        <v>52</v>
      </c>
      <c r="AT321" s="54"/>
      <c r="AU321" s="53" t="s">
        <v>649</v>
      </c>
      <c r="AV321" s="54">
        <v>125</v>
      </c>
    </row>
    <row r="322" spans="1:48" ht="30" customHeight="1">
      <c r="A322" s="51"/>
      <c r="B322" s="51"/>
      <c r="C322" s="51"/>
      <c r="D322" s="51"/>
      <c r="E322" s="51"/>
      <c r="F322" s="51"/>
      <c r="G322" s="51"/>
      <c r="H322" s="51"/>
      <c r="I322" s="51"/>
      <c r="J322" s="51"/>
      <c r="K322" s="51"/>
      <c r="L322" s="51"/>
      <c r="M322" s="51"/>
    </row>
    <row r="323" spans="1:48" ht="30" customHeight="1">
      <c r="A323" s="51"/>
      <c r="B323" s="51"/>
      <c r="C323" s="51"/>
      <c r="D323" s="51"/>
      <c r="E323" s="51"/>
      <c r="F323" s="51"/>
      <c r="G323" s="51"/>
      <c r="H323" s="51"/>
      <c r="I323" s="51"/>
      <c r="J323" s="51"/>
      <c r="K323" s="51"/>
      <c r="L323" s="51"/>
      <c r="M323" s="51"/>
    </row>
    <row r="324" spans="1:48" ht="30" customHeight="1">
      <c r="A324" s="51"/>
      <c r="B324" s="51"/>
      <c r="C324" s="51"/>
      <c r="D324" s="51"/>
      <c r="E324" s="51"/>
      <c r="F324" s="51"/>
      <c r="G324" s="51"/>
      <c r="H324" s="51"/>
      <c r="I324" s="51"/>
      <c r="J324" s="51"/>
      <c r="K324" s="51"/>
      <c r="L324" s="51"/>
      <c r="M324" s="51"/>
    </row>
    <row r="325" spans="1:48" ht="30" customHeight="1">
      <c r="A325" s="51"/>
      <c r="B325" s="51"/>
      <c r="C325" s="51"/>
      <c r="D325" s="51"/>
      <c r="E325" s="51"/>
      <c r="F325" s="51"/>
      <c r="G325" s="51"/>
      <c r="H325" s="51"/>
      <c r="I325" s="51"/>
      <c r="J325" s="51"/>
      <c r="K325" s="51"/>
      <c r="L325" s="51"/>
      <c r="M325" s="51"/>
    </row>
    <row r="326" spans="1:48" ht="30" customHeight="1">
      <c r="A326" s="51"/>
      <c r="B326" s="51"/>
      <c r="C326" s="51"/>
      <c r="D326" s="51"/>
      <c r="E326" s="51"/>
      <c r="F326" s="51"/>
      <c r="G326" s="51"/>
      <c r="H326" s="51"/>
      <c r="I326" s="51"/>
      <c r="J326" s="51"/>
      <c r="K326" s="51"/>
      <c r="L326" s="51"/>
      <c r="M326" s="51"/>
    </row>
    <row r="327" spans="1:48" ht="30" customHeight="1">
      <c r="A327" s="51"/>
      <c r="B327" s="51"/>
      <c r="C327" s="51"/>
      <c r="D327" s="51"/>
      <c r="E327" s="51"/>
      <c r="F327" s="51"/>
      <c r="G327" s="51"/>
      <c r="H327" s="51"/>
      <c r="I327" s="51"/>
      <c r="J327" s="51"/>
      <c r="K327" s="51"/>
      <c r="L327" s="51"/>
      <c r="M327" s="51"/>
    </row>
    <row r="328" spans="1:48" ht="30" customHeight="1">
      <c r="A328" s="51"/>
      <c r="B328" s="51"/>
      <c r="C328" s="51"/>
      <c r="D328" s="51"/>
      <c r="E328" s="51"/>
      <c r="F328" s="51"/>
      <c r="G328" s="51"/>
      <c r="H328" s="51"/>
      <c r="I328" s="51"/>
      <c r="J328" s="51"/>
      <c r="K328" s="51"/>
      <c r="L328" s="51"/>
      <c r="M328" s="51"/>
    </row>
    <row r="329" spans="1:48" ht="30" customHeight="1">
      <c r="A329" s="51"/>
      <c r="B329" s="51"/>
      <c r="C329" s="51"/>
      <c r="D329" s="51"/>
      <c r="E329" s="51"/>
      <c r="F329" s="51"/>
      <c r="G329" s="51"/>
      <c r="H329" s="51"/>
      <c r="I329" s="51"/>
      <c r="J329" s="51"/>
      <c r="K329" s="51"/>
      <c r="L329" s="51"/>
      <c r="M329" s="51"/>
    </row>
    <row r="330" spans="1:48" ht="30" customHeight="1">
      <c r="A330" s="51"/>
      <c r="B330" s="51"/>
      <c r="C330" s="51"/>
      <c r="D330" s="51"/>
      <c r="E330" s="51"/>
      <c r="F330" s="51"/>
      <c r="G330" s="51"/>
      <c r="H330" s="51"/>
      <c r="I330" s="51"/>
      <c r="J330" s="51"/>
      <c r="K330" s="51"/>
      <c r="L330" s="51"/>
      <c r="M330" s="51"/>
    </row>
    <row r="331" spans="1:48" ht="30" customHeight="1">
      <c r="A331" s="51"/>
      <c r="B331" s="51"/>
      <c r="C331" s="51"/>
      <c r="D331" s="51"/>
      <c r="E331" s="51"/>
      <c r="F331" s="51"/>
      <c r="G331" s="51"/>
      <c r="H331" s="51"/>
      <c r="I331" s="51"/>
      <c r="J331" s="51"/>
      <c r="K331" s="51"/>
      <c r="L331" s="51"/>
      <c r="M331" s="51"/>
    </row>
    <row r="332" spans="1:48" ht="30" customHeight="1">
      <c r="A332" s="51"/>
      <c r="B332" s="51"/>
      <c r="C332" s="51"/>
      <c r="D332" s="51"/>
      <c r="E332" s="51"/>
      <c r="F332" s="51"/>
      <c r="G332" s="51"/>
      <c r="H332" s="51"/>
      <c r="I332" s="51"/>
      <c r="J332" s="51"/>
      <c r="K332" s="51"/>
      <c r="L332" s="51"/>
      <c r="M332" s="51"/>
    </row>
    <row r="333" spans="1:48" ht="30" customHeight="1">
      <c r="A333" s="51"/>
      <c r="B333" s="51"/>
      <c r="C333" s="51"/>
      <c r="D333" s="51"/>
      <c r="E333" s="51"/>
      <c r="F333" s="51"/>
      <c r="G333" s="51"/>
      <c r="H333" s="51"/>
      <c r="I333" s="51"/>
      <c r="J333" s="51"/>
      <c r="K333" s="51"/>
      <c r="L333" s="51"/>
      <c r="M333" s="51"/>
    </row>
    <row r="334" spans="1:48" ht="30" customHeight="1">
      <c r="A334" s="51"/>
      <c r="B334" s="51"/>
      <c r="C334" s="51"/>
      <c r="D334" s="51"/>
      <c r="E334" s="51"/>
      <c r="F334" s="51"/>
      <c r="G334" s="51"/>
      <c r="H334" s="51"/>
      <c r="I334" s="51"/>
      <c r="J334" s="51"/>
      <c r="K334" s="51"/>
      <c r="L334" s="51"/>
      <c r="M334" s="51"/>
    </row>
    <row r="335" spans="1:48" ht="30" customHeight="1">
      <c r="A335" s="51"/>
      <c r="B335" s="51"/>
      <c r="C335" s="51"/>
      <c r="D335" s="51"/>
      <c r="E335" s="51"/>
      <c r="F335" s="51"/>
      <c r="G335" s="51"/>
      <c r="H335" s="51"/>
      <c r="I335" s="51"/>
      <c r="J335" s="51"/>
      <c r="K335" s="51"/>
      <c r="L335" s="51"/>
      <c r="M335" s="51"/>
    </row>
    <row r="336" spans="1:48" ht="30" customHeight="1">
      <c r="A336" s="51"/>
      <c r="B336" s="51"/>
      <c r="C336" s="51"/>
      <c r="D336" s="51"/>
      <c r="E336" s="51"/>
      <c r="F336" s="51"/>
      <c r="G336" s="51"/>
      <c r="H336" s="51"/>
      <c r="I336" s="51"/>
      <c r="J336" s="51"/>
      <c r="K336" s="51"/>
      <c r="L336" s="51"/>
      <c r="M336" s="51"/>
    </row>
    <row r="337" spans="1:48" ht="30" customHeight="1">
      <c r="A337" s="51"/>
      <c r="B337" s="51"/>
      <c r="C337" s="51"/>
      <c r="D337" s="51"/>
      <c r="E337" s="51"/>
      <c r="F337" s="51"/>
      <c r="G337" s="51"/>
      <c r="H337" s="51"/>
      <c r="I337" s="51"/>
      <c r="J337" s="51"/>
      <c r="K337" s="51"/>
      <c r="L337" s="51"/>
      <c r="M337" s="51"/>
    </row>
    <row r="338" spans="1:48" ht="30" customHeight="1">
      <c r="A338" s="51"/>
      <c r="B338" s="51"/>
      <c r="C338" s="51"/>
      <c r="D338" s="51"/>
      <c r="E338" s="51"/>
      <c r="F338" s="51"/>
      <c r="G338" s="51"/>
      <c r="H338" s="51"/>
      <c r="I338" s="51"/>
      <c r="J338" s="51"/>
      <c r="K338" s="51"/>
      <c r="L338" s="51"/>
      <c r="M338" s="51"/>
    </row>
    <row r="339" spans="1:48" ht="30" customHeight="1">
      <c r="A339" s="51" t="s">
        <v>112</v>
      </c>
      <c r="B339" s="51"/>
      <c r="C339" s="51"/>
      <c r="D339" s="51"/>
      <c r="E339" s="51"/>
      <c r="F339" s="52">
        <f>SUM(F317:F338)</f>
        <v>0</v>
      </c>
      <c r="G339" s="51"/>
      <c r="H339" s="52">
        <f>SUM(H317:H338)</f>
        <v>0</v>
      </c>
      <c r="I339" s="51"/>
      <c r="J339" s="52">
        <f>SUM(J317:J338)</f>
        <v>0</v>
      </c>
      <c r="K339" s="51"/>
      <c r="L339" s="52">
        <f>SUM(L317:L338)</f>
        <v>0</v>
      </c>
      <c r="M339" s="51"/>
      <c r="N339" s="48" t="s">
        <v>113</v>
      </c>
    </row>
    <row r="340" spans="1:48" ht="30" customHeight="1">
      <c r="A340" s="50" t="s">
        <v>650</v>
      </c>
      <c r="B340" s="51"/>
      <c r="C340" s="51"/>
      <c r="D340" s="51"/>
      <c r="E340" s="51"/>
      <c r="F340" s="51"/>
      <c r="G340" s="51"/>
      <c r="H340" s="51"/>
      <c r="I340" s="51"/>
      <c r="J340" s="51"/>
      <c r="K340" s="51"/>
      <c r="L340" s="51"/>
      <c r="M340" s="51"/>
      <c r="N340" s="54"/>
      <c r="O340" s="54"/>
      <c r="P340" s="54"/>
      <c r="Q340" s="53" t="s">
        <v>651</v>
      </c>
      <c r="R340" s="54"/>
      <c r="S340" s="54"/>
      <c r="T340" s="54"/>
      <c r="U340" s="54"/>
      <c r="V340" s="54"/>
      <c r="W340" s="54"/>
      <c r="X340" s="54"/>
      <c r="Y340" s="54"/>
      <c r="Z340" s="54"/>
      <c r="AA340" s="54"/>
      <c r="AB340" s="54"/>
      <c r="AC340" s="54"/>
      <c r="AD340" s="54"/>
      <c r="AE340" s="54"/>
      <c r="AF340" s="54"/>
      <c r="AG340" s="54"/>
      <c r="AH340" s="54"/>
      <c r="AI340" s="54"/>
      <c r="AJ340" s="54"/>
      <c r="AK340" s="54"/>
      <c r="AL340" s="54"/>
      <c r="AM340" s="54"/>
      <c r="AN340" s="54"/>
      <c r="AO340" s="54"/>
      <c r="AP340" s="54"/>
      <c r="AQ340" s="54"/>
      <c r="AR340" s="54"/>
      <c r="AS340" s="54"/>
      <c r="AT340" s="54"/>
      <c r="AU340" s="54"/>
      <c r="AV340" s="54"/>
    </row>
    <row r="341" spans="1:48" ht="30" customHeight="1">
      <c r="A341" s="50" t="s">
        <v>652</v>
      </c>
      <c r="B341" s="50" t="s">
        <v>653</v>
      </c>
      <c r="C341" s="50" t="s">
        <v>654</v>
      </c>
      <c r="D341" s="51">
        <v>67.61</v>
      </c>
      <c r="E341" s="52">
        <v>0</v>
      </c>
      <c r="F341" s="52">
        <f>TRUNC(E341*D341, 0)</f>
        <v>0</v>
      </c>
      <c r="G341" s="52">
        <v>0</v>
      </c>
      <c r="H341" s="52">
        <f>TRUNC(G341*D341, 0)</f>
        <v>0</v>
      </c>
      <c r="I341" s="52">
        <v>0</v>
      </c>
      <c r="J341" s="52">
        <f>TRUNC(I341*D341, 0)</f>
        <v>0</v>
      </c>
      <c r="K341" s="52">
        <f>TRUNC(E341+G341+I341, 0)</f>
        <v>0</v>
      </c>
      <c r="L341" s="52">
        <f>TRUNC(F341+H341+J341, 0)</f>
        <v>0</v>
      </c>
      <c r="M341" s="50" t="s">
        <v>655</v>
      </c>
      <c r="N341" s="53" t="s">
        <v>656</v>
      </c>
      <c r="O341" s="53" t="s">
        <v>52</v>
      </c>
      <c r="P341" s="53" t="s">
        <v>52</v>
      </c>
      <c r="Q341" s="53" t="s">
        <v>651</v>
      </c>
      <c r="R341" s="53" t="s">
        <v>64</v>
      </c>
      <c r="S341" s="53" t="s">
        <v>63</v>
      </c>
      <c r="T341" s="53" t="s">
        <v>64</v>
      </c>
      <c r="U341" s="54"/>
      <c r="V341" s="54"/>
      <c r="W341" s="54"/>
      <c r="X341" s="54"/>
      <c r="Y341" s="54"/>
      <c r="Z341" s="54"/>
      <c r="AA341" s="54"/>
      <c r="AB341" s="54"/>
      <c r="AC341" s="54"/>
      <c r="AD341" s="54"/>
      <c r="AE341" s="54"/>
      <c r="AF341" s="54"/>
      <c r="AG341" s="54"/>
      <c r="AH341" s="54"/>
      <c r="AI341" s="54"/>
      <c r="AJ341" s="54"/>
      <c r="AK341" s="54"/>
      <c r="AL341" s="54"/>
      <c r="AM341" s="54"/>
      <c r="AN341" s="54"/>
      <c r="AO341" s="54"/>
      <c r="AP341" s="54"/>
      <c r="AQ341" s="54"/>
      <c r="AR341" s="53" t="s">
        <v>52</v>
      </c>
      <c r="AS341" s="53" t="s">
        <v>52</v>
      </c>
      <c r="AT341" s="54"/>
      <c r="AU341" s="53" t="s">
        <v>657</v>
      </c>
      <c r="AV341" s="54">
        <v>174</v>
      </c>
    </row>
    <row r="342" spans="1:48" ht="30" customHeight="1">
      <c r="A342" s="50" t="s">
        <v>658</v>
      </c>
      <c r="B342" s="50" t="s">
        <v>659</v>
      </c>
      <c r="C342" s="50" t="s">
        <v>118</v>
      </c>
      <c r="D342" s="51">
        <v>84</v>
      </c>
      <c r="E342" s="52">
        <v>0</v>
      </c>
      <c r="F342" s="52">
        <f>TRUNC(E342*D342, 0)</f>
        <v>0</v>
      </c>
      <c r="G342" s="52">
        <v>0</v>
      </c>
      <c r="H342" s="52">
        <f>TRUNC(G342*D342, 0)</f>
        <v>0</v>
      </c>
      <c r="I342" s="52">
        <v>0</v>
      </c>
      <c r="J342" s="52">
        <f>TRUNC(I342*D342, 0)</f>
        <v>0</v>
      </c>
      <c r="K342" s="52">
        <f>TRUNC(E342+G342+I342, 0)</f>
        <v>0</v>
      </c>
      <c r="L342" s="52">
        <f>TRUNC(F342+H342+J342, 0)</f>
        <v>0</v>
      </c>
      <c r="M342" s="50" t="s">
        <v>52</v>
      </c>
      <c r="N342" s="53" t="s">
        <v>660</v>
      </c>
      <c r="O342" s="53" t="s">
        <v>52</v>
      </c>
      <c r="P342" s="53" t="s">
        <v>52</v>
      </c>
      <c r="Q342" s="53" t="s">
        <v>651</v>
      </c>
      <c r="R342" s="53" t="s">
        <v>64</v>
      </c>
      <c r="S342" s="53" t="s">
        <v>64</v>
      </c>
      <c r="T342" s="53" t="s">
        <v>63</v>
      </c>
      <c r="U342" s="54"/>
      <c r="V342" s="54"/>
      <c r="W342" s="54"/>
      <c r="X342" s="54"/>
      <c r="Y342" s="54"/>
      <c r="Z342" s="54"/>
      <c r="AA342" s="54"/>
      <c r="AB342" s="54"/>
      <c r="AC342" s="54"/>
      <c r="AD342" s="54"/>
      <c r="AE342" s="54"/>
      <c r="AF342" s="54"/>
      <c r="AG342" s="54"/>
      <c r="AH342" s="54"/>
      <c r="AI342" s="54"/>
      <c r="AJ342" s="54"/>
      <c r="AK342" s="54"/>
      <c r="AL342" s="54"/>
      <c r="AM342" s="54"/>
      <c r="AN342" s="54"/>
      <c r="AO342" s="54"/>
      <c r="AP342" s="54"/>
      <c r="AQ342" s="54"/>
      <c r="AR342" s="53" t="s">
        <v>52</v>
      </c>
      <c r="AS342" s="53" t="s">
        <v>52</v>
      </c>
      <c r="AT342" s="54"/>
      <c r="AU342" s="53" t="s">
        <v>661</v>
      </c>
      <c r="AV342" s="54">
        <v>166</v>
      </c>
    </row>
    <row r="343" spans="1:48" ht="30" customHeight="1">
      <c r="A343" s="51"/>
      <c r="B343" s="51"/>
      <c r="C343" s="51"/>
      <c r="D343" s="51"/>
      <c r="E343" s="51"/>
      <c r="F343" s="51"/>
      <c r="G343" s="51"/>
      <c r="H343" s="51"/>
      <c r="I343" s="51"/>
      <c r="J343" s="51"/>
      <c r="K343" s="51"/>
      <c r="L343" s="51"/>
      <c r="M343" s="51"/>
    </row>
    <row r="344" spans="1:48" ht="30" customHeight="1">
      <c r="A344" s="51"/>
      <c r="B344" s="51"/>
      <c r="C344" s="51"/>
      <c r="D344" s="51"/>
      <c r="E344" s="51"/>
      <c r="F344" s="51"/>
      <c r="G344" s="51"/>
      <c r="H344" s="51"/>
      <c r="I344" s="51"/>
      <c r="J344" s="51"/>
      <c r="K344" s="51"/>
      <c r="L344" s="51"/>
      <c r="M344" s="51"/>
    </row>
    <row r="345" spans="1:48" ht="30" customHeight="1">
      <c r="A345" s="51"/>
      <c r="B345" s="51"/>
      <c r="C345" s="51"/>
      <c r="D345" s="51"/>
      <c r="E345" s="51"/>
      <c r="F345" s="51"/>
      <c r="G345" s="51"/>
      <c r="H345" s="51"/>
      <c r="I345" s="51"/>
      <c r="J345" s="51"/>
      <c r="K345" s="51"/>
      <c r="L345" s="51"/>
      <c r="M345" s="51"/>
    </row>
    <row r="346" spans="1:48" ht="30" customHeight="1">
      <c r="A346" s="51"/>
      <c r="B346" s="51"/>
      <c r="C346" s="51"/>
      <c r="D346" s="51"/>
      <c r="E346" s="51"/>
      <c r="F346" s="51"/>
      <c r="G346" s="51"/>
      <c r="H346" s="51"/>
      <c r="I346" s="51"/>
      <c r="J346" s="51"/>
      <c r="K346" s="51"/>
      <c r="L346" s="51"/>
      <c r="M346" s="51"/>
    </row>
    <row r="347" spans="1:48" ht="30" customHeight="1">
      <c r="A347" s="51"/>
      <c r="B347" s="51"/>
      <c r="C347" s="51"/>
      <c r="D347" s="51"/>
      <c r="E347" s="51"/>
      <c r="F347" s="51"/>
      <c r="G347" s="51"/>
      <c r="H347" s="51"/>
      <c r="I347" s="51"/>
      <c r="J347" s="51"/>
      <c r="K347" s="51"/>
      <c r="L347" s="51"/>
      <c r="M347" s="51"/>
    </row>
    <row r="348" spans="1:48" ht="30" customHeight="1">
      <c r="A348" s="51"/>
      <c r="B348" s="51"/>
      <c r="C348" s="51"/>
      <c r="D348" s="51"/>
      <c r="E348" s="51"/>
      <c r="F348" s="51"/>
      <c r="G348" s="51"/>
      <c r="H348" s="51"/>
      <c r="I348" s="51"/>
      <c r="J348" s="51"/>
      <c r="K348" s="51"/>
      <c r="L348" s="51"/>
      <c r="M348" s="51"/>
    </row>
    <row r="349" spans="1:48" ht="30" customHeight="1">
      <c r="A349" s="51"/>
      <c r="B349" s="51"/>
      <c r="C349" s="51"/>
      <c r="D349" s="51"/>
      <c r="E349" s="51"/>
      <c r="F349" s="51"/>
      <c r="G349" s="51"/>
      <c r="H349" s="51"/>
      <c r="I349" s="51"/>
      <c r="J349" s="51"/>
      <c r="K349" s="51"/>
      <c r="L349" s="51"/>
      <c r="M349" s="51"/>
    </row>
    <row r="350" spans="1:48" ht="30" customHeight="1">
      <c r="A350" s="51"/>
      <c r="B350" s="51"/>
      <c r="C350" s="51"/>
      <c r="D350" s="51"/>
      <c r="E350" s="51"/>
      <c r="F350" s="51"/>
      <c r="G350" s="51"/>
      <c r="H350" s="51"/>
      <c r="I350" s="51"/>
      <c r="J350" s="51"/>
      <c r="K350" s="51"/>
      <c r="L350" s="51"/>
      <c r="M350" s="51"/>
    </row>
    <row r="351" spans="1:48" ht="30" customHeight="1">
      <c r="A351" s="51"/>
      <c r="B351" s="51"/>
      <c r="C351" s="51"/>
      <c r="D351" s="51"/>
      <c r="E351" s="51"/>
      <c r="F351" s="51"/>
      <c r="G351" s="51"/>
      <c r="H351" s="51"/>
      <c r="I351" s="51"/>
      <c r="J351" s="51"/>
      <c r="K351" s="51"/>
      <c r="L351" s="51"/>
      <c r="M351" s="51"/>
    </row>
    <row r="352" spans="1:48" ht="30" customHeight="1">
      <c r="A352" s="51"/>
      <c r="B352" s="51"/>
      <c r="C352" s="51"/>
      <c r="D352" s="51"/>
      <c r="E352" s="51"/>
      <c r="F352" s="51"/>
      <c r="G352" s="51"/>
      <c r="H352" s="51"/>
      <c r="I352" s="51"/>
      <c r="J352" s="51"/>
      <c r="K352" s="51"/>
      <c r="L352" s="51"/>
      <c r="M352" s="51"/>
    </row>
    <row r="353" spans="1:48" ht="30" customHeight="1">
      <c r="A353" s="51"/>
      <c r="B353" s="51"/>
      <c r="C353" s="51"/>
      <c r="D353" s="51"/>
      <c r="E353" s="51"/>
      <c r="F353" s="51"/>
      <c r="G353" s="51"/>
      <c r="H353" s="51"/>
      <c r="I353" s="51"/>
      <c r="J353" s="51"/>
      <c r="K353" s="51"/>
      <c r="L353" s="51"/>
      <c r="M353" s="51"/>
    </row>
    <row r="354" spans="1:48" ht="30" customHeight="1">
      <c r="A354" s="51"/>
      <c r="B354" s="51"/>
      <c r="C354" s="51"/>
      <c r="D354" s="51"/>
      <c r="E354" s="51"/>
      <c r="F354" s="51"/>
      <c r="G354" s="51"/>
      <c r="H354" s="51"/>
      <c r="I354" s="51"/>
      <c r="J354" s="51"/>
      <c r="K354" s="51"/>
      <c r="L354" s="51"/>
      <c r="M354" s="51"/>
    </row>
    <row r="355" spans="1:48" ht="30" customHeight="1">
      <c r="A355" s="51"/>
      <c r="B355" s="51"/>
      <c r="C355" s="51"/>
      <c r="D355" s="51"/>
      <c r="E355" s="51"/>
      <c r="F355" s="51"/>
      <c r="G355" s="51"/>
      <c r="H355" s="51"/>
      <c r="I355" s="51"/>
      <c r="J355" s="51"/>
      <c r="K355" s="51"/>
      <c r="L355" s="51"/>
      <c r="M355" s="51"/>
    </row>
    <row r="356" spans="1:48" ht="30" customHeight="1">
      <c r="A356" s="51"/>
      <c r="B356" s="51"/>
      <c r="C356" s="51"/>
      <c r="D356" s="51"/>
      <c r="E356" s="51"/>
      <c r="F356" s="51"/>
      <c r="G356" s="51"/>
      <c r="H356" s="51"/>
      <c r="I356" s="51"/>
      <c r="J356" s="51"/>
      <c r="K356" s="51"/>
      <c r="L356" s="51"/>
      <c r="M356" s="51"/>
    </row>
    <row r="357" spans="1:48" ht="30" customHeight="1">
      <c r="A357" s="51"/>
      <c r="B357" s="51"/>
      <c r="C357" s="51"/>
      <c r="D357" s="51"/>
      <c r="E357" s="51"/>
      <c r="F357" s="51"/>
      <c r="G357" s="51"/>
      <c r="H357" s="51"/>
      <c r="I357" s="51"/>
      <c r="J357" s="51"/>
      <c r="K357" s="51"/>
      <c r="L357" s="51"/>
      <c r="M357" s="51"/>
    </row>
    <row r="358" spans="1:48" ht="30" customHeight="1">
      <c r="A358" s="51"/>
      <c r="B358" s="51"/>
      <c r="C358" s="51"/>
      <c r="D358" s="51"/>
      <c r="E358" s="51"/>
      <c r="F358" s="51"/>
      <c r="G358" s="51"/>
      <c r="H358" s="51"/>
      <c r="I358" s="51"/>
      <c r="J358" s="51"/>
      <c r="K358" s="51"/>
      <c r="L358" s="51"/>
      <c r="M358" s="51"/>
    </row>
    <row r="359" spans="1:48" ht="30" customHeight="1">
      <c r="A359" s="51"/>
      <c r="B359" s="51"/>
      <c r="C359" s="51"/>
      <c r="D359" s="51"/>
      <c r="E359" s="51"/>
      <c r="F359" s="51"/>
      <c r="G359" s="51"/>
      <c r="H359" s="51"/>
      <c r="I359" s="51"/>
      <c r="J359" s="51"/>
      <c r="K359" s="51"/>
      <c r="L359" s="51"/>
      <c r="M359" s="51"/>
    </row>
    <row r="360" spans="1:48" ht="30" customHeight="1">
      <c r="A360" s="51"/>
      <c r="B360" s="51"/>
      <c r="C360" s="51"/>
      <c r="D360" s="51"/>
      <c r="E360" s="51"/>
      <c r="F360" s="51"/>
      <c r="G360" s="51"/>
      <c r="H360" s="51"/>
      <c r="I360" s="51"/>
      <c r="J360" s="51"/>
      <c r="K360" s="51"/>
      <c r="L360" s="51"/>
      <c r="M360" s="51"/>
    </row>
    <row r="361" spans="1:48" ht="30" customHeight="1">
      <c r="A361" s="51"/>
      <c r="B361" s="51"/>
      <c r="C361" s="51"/>
      <c r="D361" s="51"/>
      <c r="E361" s="51"/>
      <c r="F361" s="51"/>
      <c r="G361" s="51"/>
      <c r="H361" s="51"/>
      <c r="I361" s="51"/>
      <c r="J361" s="51"/>
      <c r="K361" s="51"/>
      <c r="L361" s="51"/>
      <c r="M361" s="51"/>
    </row>
    <row r="362" spans="1:48" ht="30" customHeight="1">
      <c r="A362" s="51"/>
      <c r="B362" s="51"/>
      <c r="C362" s="51"/>
      <c r="D362" s="51"/>
      <c r="E362" s="51"/>
      <c r="F362" s="51"/>
      <c r="G362" s="51"/>
      <c r="H362" s="51"/>
      <c r="I362" s="51"/>
      <c r="J362" s="51"/>
      <c r="K362" s="51"/>
      <c r="L362" s="51"/>
      <c r="M362" s="51"/>
    </row>
    <row r="363" spans="1:48" ht="30" customHeight="1">
      <c r="A363" s="51" t="s">
        <v>112</v>
      </c>
      <c r="B363" s="51"/>
      <c r="C363" s="51"/>
      <c r="D363" s="51"/>
      <c r="E363" s="51"/>
      <c r="F363" s="52">
        <f>SUM(F341:F362)</f>
        <v>0</v>
      </c>
      <c r="G363" s="51"/>
      <c r="H363" s="52">
        <f>SUM(H341:H362)</f>
        <v>0</v>
      </c>
      <c r="I363" s="51"/>
      <c r="J363" s="52">
        <f>SUM(J341:J362)</f>
        <v>0</v>
      </c>
      <c r="K363" s="51"/>
      <c r="L363" s="52">
        <f>SUM(L341:L362)</f>
        <v>0</v>
      </c>
      <c r="M363" s="51"/>
      <c r="N363" s="48" t="s">
        <v>113</v>
      </c>
    </row>
    <row r="364" spans="1:48" ht="30" customHeight="1">
      <c r="A364" s="50" t="s">
        <v>662</v>
      </c>
      <c r="B364" s="51"/>
      <c r="C364" s="51"/>
      <c r="D364" s="51"/>
      <c r="E364" s="51"/>
      <c r="F364" s="51"/>
      <c r="G364" s="51"/>
      <c r="H364" s="51"/>
      <c r="I364" s="51"/>
      <c r="J364" s="51"/>
      <c r="K364" s="51"/>
      <c r="L364" s="51"/>
      <c r="M364" s="51"/>
      <c r="N364" s="54"/>
      <c r="O364" s="54"/>
      <c r="P364" s="54"/>
      <c r="Q364" s="53" t="s">
        <v>663</v>
      </c>
      <c r="R364" s="54"/>
      <c r="S364" s="54"/>
      <c r="T364" s="54"/>
      <c r="U364" s="54"/>
      <c r="V364" s="54"/>
      <c r="W364" s="54"/>
      <c r="X364" s="54"/>
      <c r="Y364" s="54"/>
      <c r="Z364" s="54"/>
      <c r="AA364" s="54"/>
      <c r="AB364" s="54"/>
      <c r="AC364" s="54"/>
      <c r="AD364" s="54"/>
      <c r="AE364" s="54"/>
      <c r="AF364" s="54"/>
      <c r="AG364" s="54"/>
      <c r="AH364" s="54"/>
      <c r="AI364" s="54"/>
      <c r="AJ364" s="54"/>
      <c r="AK364" s="54"/>
      <c r="AL364" s="54"/>
      <c r="AM364" s="54"/>
      <c r="AN364" s="54"/>
      <c r="AO364" s="54"/>
      <c r="AP364" s="54"/>
      <c r="AQ364" s="54"/>
      <c r="AR364" s="54"/>
      <c r="AS364" s="54"/>
      <c r="AT364" s="54"/>
      <c r="AU364" s="54"/>
      <c r="AV364" s="54"/>
    </row>
    <row r="365" spans="1:48" ht="30" customHeight="1">
      <c r="A365" s="50" t="s">
        <v>665</v>
      </c>
      <c r="B365" s="50" t="s">
        <v>666</v>
      </c>
      <c r="C365" s="50" t="s">
        <v>667</v>
      </c>
      <c r="D365" s="51">
        <v>1094</v>
      </c>
      <c r="E365" s="52">
        <v>0</v>
      </c>
      <c r="F365" s="52">
        <f t="shared" ref="F365:F372" si="46">TRUNC(E365*D365, 0)</f>
        <v>0</v>
      </c>
      <c r="G365" s="52">
        <v>0</v>
      </c>
      <c r="H365" s="52">
        <f t="shared" ref="H365:H372" si="47">TRUNC(G365*D365, 0)</f>
        <v>0</v>
      </c>
      <c r="I365" s="52">
        <v>0</v>
      </c>
      <c r="J365" s="52">
        <f t="shared" ref="J365:J372" si="48">TRUNC(I365*D365, 0)</f>
        <v>0</v>
      </c>
      <c r="K365" s="52">
        <f t="shared" ref="K365:L372" si="49">TRUNC(E365+G365+I365, 0)</f>
        <v>0</v>
      </c>
      <c r="L365" s="52">
        <f t="shared" si="49"/>
        <v>0</v>
      </c>
      <c r="M365" s="50" t="s">
        <v>108</v>
      </c>
      <c r="N365" s="53" t="s">
        <v>668</v>
      </c>
      <c r="O365" s="53" t="s">
        <v>52</v>
      </c>
      <c r="P365" s="53" t="s">
        <v>52</v>
      </c>
      <c r="Q365" s="53" t="s">
        <v>663</v>
      </c>
      <c r="R365" s="53" t="s">
        <v>64</v>
      </c>
      <c r="S365" s="53" t="s">
        <v>64</v>
      </c>
      <c r="T365" s="53" t="s">
        <v>63</v>
      </c>
      <c r="U365" s="54"/>
      <c r="V365" s="54"/>
      <c r="W365" s="54"/>
      <c r="X365" s="54">
        <v>1</v>
      </c>
      <c r="Y365" s="54"/>
      <c r="Z365" s="54"/>
      <c r="AA365" s="54"/>
      <c r="AB365" s="54"/>
      <c r="AC365" s="54"/>
      <c r="AD365" s="54"/>
      <c r="AE365" s="54"/>
      <c r="AF365" s="54"/>
      <c r="AG365" s="54"/>
      <c r="AH365" s="54"/>
      <c r="AI365" s="54"/>
      <c r="AJ365" s="54"/>
      <c r="AK365" s="54"/>
      <c r="AL365" s="54"/>
      <c r="AM365" s="54"/>
      <c r="AN365" s="54"/>
      <c r="AO365" s="54"/>
      <c r="AP365" s="54"/>
      <c r="AQ365" s="54"/>
      <c r="AR365" s="53" t="s">
        <v>52</v>
      </c>
      <c r="AS365" s="53" t="s">
        <v>52</v>
      </c>
      <c r="AT365" s="54"/>
      <c r="AU365" s="53" t="s">
        <v>669</v>
      </c>
      <c r="AV365" s="54">
        <v>167</v>
      </c>
    </row>
    <row r="366" spans="1:48" ht="30" customHeight="1">
      <c r="A366" s="50" t="s">
        <v>670</v>
      </c>
      <c r="B366" s="50" t="s">
        <v>671</v>
      </c>
      <c r="C366" s="50" t="s">
        <v>118</v>
      </c>
      <c r="D366" s="51">
        <v>707.84</v>
      </c>
      <c r="E366" s="52">
        <v>0</v>
      </c>
      <c r="F366" s="52">
        <f t="shared" si="46"/>
        <v>0</v>
      </c>
      <c r="G366" s="52">
        <v>0</v>
      </c>
      <c r="H366" s="52">
        <f t="shared" si="47"/>
        <v>0</v>
      </c>
      <c r="I366" s="52">
        <v>0</v>
      </c>
      <c r="J366" s="52">
        <f t="shared" si="48"/>
        <v>0</v>
      </c>
      <c r="K366" s="52">
        <f t="shared" si="49"/>
        <v>0</v>
      </c>
      <c r="L366" s="52">
        <f t="shared" si="49"/>
        <v>0</v>
      </c>
      <c r="M366" s="50" t="s">
        <v>52</v>
      </c>
      <c r="N366" s="53" t="s">
        <v>672</v>
      </c>
      <c r="O366" s="53" t="s">
        <v>52</v>
      </c>
      <c r="P366" s="53" t="s">
        <v>52</v>
      </c>
      <c r="Q366" s="53" t="s">
        <v>663</v>
      </c>
      <c r="R366" s="53" t="s">
        <v>64</v>
      </c>
      <c r="S366" s="53" t="s">
        <v>64</v>
      </c>
      <c r="T366" s="53" t="s">
        <v>63</v>
      </c>
      <c r="U366" s="54"/>
      <c r="V366" s="54"/>
      <c r="W366" s="54"/>
      <c r="X366" s="54">
        <v>1</v>
      </c>
      <c r="Y366" s="54"/>
      <c r="Z366" s="54"/>
      <c r="AA366" s="54"/>
      <c r="AB366" s="54"/>
      <c r="AC366" s="54"/>
      <c r="AD366" s="54"/>
      <c r="AE366" s="54"/>
      <c r="AF366" s="54"/>
      <c r="AG366" s="54"/>
      <c r="AH366" s="54"/>
      <c r="AI366" s="54"/>
      <c r="AJ366" s="54"/>
      <c r="AK366" s="54"/>
      <c r="AL366" s="54"/>
      <c r="AM366" s="54"/>
      <c r="AN366" s="54"/>
      <c r="AO366" s="54"/>
      <c r="AP366" s="54"/>
      <c r="AQ366" s="54"/>
      <c r="AR366" s="53" t="s">
        <v>52</v>
      </c>
      <c r="AS366" s="53" t="s">
        <v>52</v>
      </c>
      <c r="AT366" s="54"/>
      <c r="AU366" s="53" t="s">
        <v>673</v>
      </c>
      <c r="AV366" s="54">
        <v>169</v>
      </c>
    </row>
    <row r="367" spans="1:48" ht="30" customHeight="1">
      <c r="A367" s="50" t="s">
        <v>670</v>
      </c>
      <c r="B367" s="50" t="s">
        <v>674</v>
      </c>
      <c r="C367" s="50" t="s">
        <v>118</v>
      </c>
      <c r="D367" s="51">
        <v>27.7</v>
      </c>
      <c r="E367" s="52">
        <v>0</v>
      </c>
      <c r="F367" s="52">
        <f t="shared" si="46"/>
        <v>0</v>
      </c>
      <c r="G367" s="52">
        <v>0</v>
      </c>
      <c r="H367" s="52">
        <f t="shared" si="47"/>
        <v>0</v>
      </c>
      <c r="I367" s="52">
        <v>0</v>
      </c>
      <c r="J367" s="52">
        <f t="shared" si="48"/>
        <v>0</v>
      </c>
      <c r="K367" s="52">
        <f t="shared" si="49"/>
        <v>0</v>
      </c>
      <c r="L367" s="52">
        <f t="shared" si="49"/>
        <v>0</v>
      </c>
      <c r="M367" s="50" t="s">
        <v>52</v>
      </c>
      <c r="N367" s="53" t="s">
        <v>675</v>
      </c>
      <c r="O367" s="53" t="s">
        <v>52</v>
      </c>
      <c r="P367" s="53" t="s">
        <v>52</v>
      </c>
      <c r="Q367" s="53" t="s">
        <v>663</v>
      </c>
      <c r="R367" s="53" t="s">
        <v>64</v>
      </c>
      <c r="S367" s="53" t="s">
        <v>64</v>
      </c>
      <c r="T367" s="53" t="s">
        <v>63</v>
      </c>
      <c r="U367" s="54"/>
      <c r="V367" s="54"/>
      <c r="W367" s="54"/>
      <c r="X367" s="54">
        <v>1</v>
      </c>
      <c r="Y367" s="54"/>
      <c r="Z367" s="54"/>
      <c r="AA367" s="54"/>
      <c r="AB367" s="54"/>
      <c r="AC367" s="54"/>
      <c r="AD367" s="54"/>
      <c r="AE367" s="54"/>
      <c r="AF367" s="54"/>
      <c r="AG367" s="54"/>
      <c r="AH367" s="54"/>
      <c r="AI367" s="54"/>
      <c r="AJ367" s="54"/>
      <c r="AK367" s="54"/>
      <c r="AL367" s="54"/>
      <c r="AM367" s="54"/>
      <c r="AN367" s="54"/>
      <c r="AO367" s="54"/>
      <c r="AP367" s="54"/>
      <c r="AQ367" s="54"/>
      <c r="AR367" s="53" t="s">
        <v>52</v>
      </c>
      <c r="AS367" s="53" t="s">
        <v>52</v>
      </c>
      <c r="AT367" s="54"/>
      <c r="AU367" s="53" t="s">
        <v>676</v>
      </c>
      <c r="AV367" s="54">
        <v>168</v>
      </c>
    </row>
    <row r="368" spans="1:48" ht="30" customHeight="1">
      <c r="A368" s="50" t="s">
        <v>677</v>
      </c>
      <c r="B368" s="50" t="s">
        <v>678</v>
      </c>
      <c r="C368" s="50" t="s">
        <v>148</v>
      </c>
      <c r="D368" s="51">
        <v>25.97</v>
      </c>
      <c r="E368" s="52">
        <v>0</v>
      </c>
      <c r="F368" s="52">
        <f t="shared" si="46"/>
        <v>0</v>
      </c>
      <c r="G368" s="52">
        <v>0</v>
      </c>
      <c r="H368" s="52">
        <f t="shared" si="47"/>
        <v>0</v>
      </c>
      <c r="I368" s="52">
        <v>0</v>
      </c>
      <c r="J368" s="52">
        <f t="shared" si="48"/>
        <v>0</v>
      </c>
      <c r="K368" s="52">
        <f t="shared" si="49"/>
        <v>0</v>
      </c>
      <c r="L368" s="52">
        <f t="shared" si="49"/>
        <v>0</v>
      </c>
      <c r="M368" s="50" t="s">
        <v>52</v>
      </c>
      <c r="N368" s="53" t="s">
        <v>679</v>
      </c>
      <c r="O368" s="53" t="s">
        <v>52</v>
      </c>
      <c r="P368" s="53" t="s">
        <v>52</v>
      </c>
      <c r="Q368" s="53" t="s">
        <v>663</v>
      </c>
      <c r="R368" s="53" t="s">
        <v>64</v>
      </c>
      <c r="S368" s="53" t="s">
        <v>64</v>
      </c>
      <c r="T368" s="53" t="s">
        <v>63</v>
      </c>
      <c r="U368" s="54"/>
      <c r="V368" s="54"/>
      <c r="W368" s="54"/>
      <c r="X368" s="54">
        <v>1</v>
      </c>
      <c r="Y368" s="54"/>
      <c r="Z368" s="54"/>
      <c r="AA368" s="54"/>
      <c r="AB368" s="54"/>
      <c r="AC368" s="54"/>
      <c r="AD368" s="54"/>
      <c r="AE368" s="54"/>
      <c r="AF368" s="54"/>
      <c r="AG368" s="54"/>
      <c r="AH368" s="54"/>
      <c r="AI368" s="54"/>
      <c r="AJ368" s="54"/>
      <c r="AK368" s="54"/>
      <c r="AL368" s="54"/>
      <c r="AM368" s="54"/>
      <c r="AN368" s="54"/>
      <c r="AO368" s="54"/>
      <c r="AP368" s="54"/>
      <c r="AQ368" s="54"/>
      <c r="AR368" s="53" t="s">
        <v>52</v>
      </c>
      <c r="AS368" s="53" t="s">
        <v>52</v>
      </c>
      <c r="AT368" s="54"/>
      <c r="AU368" s="53" t="s">
        <v>680</v>
      </c>
      <c r="AV368" s="54">
        <v>131</v>
      </c>
    </row>
    <row r="369" spans="1:48" ht="30" customHeight="1">
      <c r="A369" s="50" t="s">
        <v>677</v>
      </c>
      <c r="B369" s="50" t="s">
        <v>681</v>
      </c>
      <c r="C369" s="50" t="s">
        <v>148</v>
      </c>
      <c r="D369" s="51">
        <v>9.92</v>
      </c>
      <c r="E369" s="52">
        <v>0</v>
      </c>
      <c r="F369" s="52">
        <f t="shared" si="46"/>
        <v>0</v>
      </c>
      <c r="G369" s="52">
        <v>0</v>
      </c>
      <c r="H369" s="52">
        <f t="shared" si="47"/>
        <v>0</v>
      </c>
      <c r="I369" s="52">
        <v>0</v>
      </c>
      <c r="J369" s="52">
        <f t="shared" si="48"/>
        <v>0</v>
      </c>
      <c r="K369" s="52">
        <f t="shared" si="49"/>
        <v>0</v>
      </c>
      <c r="L369" s="52">
        <f t="shared" si="49"/>
        <v>0</v>
      </c>
      <c r="M369" s="50" t="s">
        <v>52</v>
      </c>
      <c r="N369" s="53" t="s">
        <v>682</v>
      </c>
      <c r="O369" s="53" t="s">
        <v>52</v>
      </c>
      <c r="P369" s="53" t="s">
        <v>52</v>
      </c>
      <c r="Q369" s="53" t="s">
        <v>663</v>
      </c>
      <c r="R369" s="53" t="s">
        <v>64</v>
      </c>
      <c r="S369" s="53" t="s">
        <v>64</v>
      </c>
      <c r="T369" s="53" t="s">
        <v>63</v>
      </c>
      <c r="U369" s="54"/>
      <c r="V369" s="54"/>
      <c r="W369" s="54"/>
      <c r="X369" s="54">
        <v>1</v>
      </c>
      <c r="Y369" s="54"/>
      <c r="Z369" s="54"/>
      <c r="AA369" s="54"/>
      <c r="AB369" s="54"/>
      <c r="AC369" s="54"/>
      <c r="AD369" s="54"/>
      <c r="AE369" s="54"/>
      <c r="AF369" s="54"/>
      <c r="AG369" s="54"/>
      <c r="AH369" s="54"/>
      <c r="AI369" s="54"/>
      <c r="AJ369" s="54"/>
      <c r="AK369" s="54"/>
      <c r="AL369" s="54"/>
      <c r="AM369" s="54"/>
      <c r="AN369" s="54"/>
      <c r="AO369" s="54"/>
      <c r="AP369" s="54"/>
      <c r="AQ369" s="54"/>
      <c r="AR369" s="53" t="s">
        <v>52</v>
      </c>
      <c r="AS369" s="53" t="s">
        <v>52</v>
      </c>
      <c r="AT369" s="54"/>
      <c r="AU369" s="53" t="s">
        <v>683</v>
      </c>
      <c r="AV369" s="54">
        <v>132</v>
      </c>
    </row>
    <row r="370" spans="1:48" ht="30" customHeight="1">
      <c r="A370" s="50" t="s">
        <v>677</v>
      </c>
      <c r="B370" s="50" t="s">
        <v>684</v>
      </c>
      <c r="C370" s="50" t="s">
        <v>148</v>
      </c>
      <c r="D370" s="51">
        <v>21.47</v>
      </c>
      <c r="E370" s="52">
        <v>0</v>
      </c>
      <c r="F370" s="52">
        <f t="shared" si="46"/>
        <v>0</v>
      </c>
      <c r="G370" s="52">
        <v>0</v>
      </c>
      <c r="H370" s="52">
        <f t="shared" si="47"/>
        <v>0</v>
      </c>
      <c r="I370" s="52">
        <v>0</v>
      </c>
      <c r="J370" s="52">
        <f t="shared" si="48"/>
        <v>0</v>
      </c>
      <c r="K370" s="52">
        <f t="shared" si="49"/>
        <v>0</v>
      </c>
      <c r="L370" s="52">
        <f t="shared" si="49"/>
        <v>0</v>
      </c>
      <c r="M370" s="50" t="s">
        <v>52</v>
      </c>
      <c r="N370" s="53" t="s">
        <v>685</v>
      </c>
      <c r="O370" s="53" t="s">
        <v>52</v>
      </c>
      <c r="P370" s="53" t="s">
        <v>52</v>
      </c>
      <c r="Q370" s="53" t="s">
        <v>663</v>
      </c>
      <c r="R370" s="53" t="s">
        <v>64</v>
      </c>
      <c r="S370" s="53" t="s">
        <v>64</v>
      </c>
      <c r="T370" s="53" t="s">
        <v>63</v>
      </c>
      <c r="U370" s="54"/>
      <c r="V370" s="54"/>
      <c r="W370" s="54"/>
      <c r="X370" s="54">
        <v>1</v>
      </c>
      <c r="Y370" s="54"/>
      <c r="Z370" s="54"/>
      <c r="AA370" s="54"/>
      <c r="AB370" s="54"/>
      <c r="AC370" s="54"/>
      <c r="AD370" s="54"/>
      <c r="AE370" s="54"/>
      <c r="AF370" s="54"/>
      <c r="AG370" s="54"/>
      <c r="AH370" s="54"/>
      <c r="AI370" s="54"/>
      <c r="AJ370" s="54"/>
      <c r="AK370" s="54"/>
      <c r="AL370" s="54"/>
      <c r="AM370" s="54"/>
      <c r="AN370" s="54"/>
      <c r="AO370" s="54"/>
      <c r="AP370" s="54"/>
      <c r="AQ370" s="54"/>
      <c r="AR370" s="53" t="s">
        <v>52</v>
      </c>
      <c r="AS370" s="53" t="s">
        <v>52</v>
      </c>
      <c r="AT370" s="54"/>
      <c r="AU370" s="53" t="s">
        <v>686</v>
      </c>
      <c r="AV370" s="54">
        <v>133</v>
      </c>
    </row>
    <row r="371" spans="1:48" ht="30" customHeight="1">
      <c r="A371" s="50" t="s">
        <v>677</v>
      </c>
      <c r="B371" s="50" t="s">
        <v>687</v>
      </c>
      <c r="C371" s="50" t="s">
        <v>148</v>
      </c>
      <c r="D371" s="51">
        <v>10.25</v>
      </c>
      <c r="E371" s="52">
        <v>0</v>
      </c>
      <c r="F371" s="52">
        <f t="shared" si="46"/>
        <v>0</v>
      </c>
      <c r="G371" s="52">
        <v>0</v>
      </c>
      <c r="H371" s="52">
        <f t="shared" si="47"/>
        <v>0</v>
      </c>
      <c r="I371" s="52">
        <v>0</v>
      </c>
      <c r="J371" s="52">
        <f t="shared" si="48"/>
        <v>0</v>
      </c>
      <c r="K371" s="52">
        <f t="shared" si="49"/>
        <v>0</v>
      </c>
      <c r="L371" s="52">
        <f t="shared" si="49"/>
        <v>0</v>
      </c>
      <c r="M371" s="50" t="s">
        <v>52</v>
      </c>
      <c r="N371" s="53" t="s">
        <v>688</v>
      </c>
      <c r="O371" s="53" t="s">
        <v>52</v>
      </c>
      <c r="P371" s="53" t="s">
        <v>52</v>
      </c>
      <c r="Q371" s="53" t="s">
        <v>663</v>
      </c>
      <c r="R371" s="53" t="s">
        <v>64</v>
      </c>
      <c r="S371" s="53" t="s">
        <v>64</v>
      </c>
      <c r="T371" s="53" t="s">
        <v>63</v>
      </c>
      <c r="U371" s="54"/>
      <c r="V371" s="54"/>
      <c r="W371" s="54"/>
      <c r="X371" s="54">
        <v>1</v>
      </c>
      <c r="Y371" s="54"/>
      <c r="Z371" s="54"/>
      <c r="AA371" s="54"/>
      <c r="AB371" s="54"/>
      <c r="AC371" s="54"/>
      <c r="AD371" s="54"/>
      <c r="AE371" s="54"/>
      <c r="AF371" s="54"/>
      <c r="AG371" s="54"/>
      <c r="AH371" s="54"/>
      <c r="AI371" s="54"/>
      <c r="AJ371" s="54"/>
      <c r="AK371" s="54"/>
      <c r="AL371" s="54"/>
      <c r="AM371" s="54"/>
      <c r="AN371" s="54"/>
      <c r="AO371" s="54"/>
      <c r="AP371" s="54"/>
      <c r="AQ371" s="54"/>
      <c r="AR371" s="53" t="s">
        <v>52</v>
      </c>
      <c r="AS371" s="53" t="s">
        <v>52</v>
      </c>
      <c r="AT371" s="54"/>
      <c r="AU371" s="53" t="s">
        <v>689</v>
      </c>
      <c r="AV371" s="54">
        <v>134</v>
      </c>
    </row>
    <row r="372" spans="1:48" ht="30" customHeight="1">
      <c r="A372" s="50" t="s">
        <v>690</v>
      </c>
      <c r="B372" s="50" t="s">
        <v>691</v>
      </c>
      <c r="C372" s="50" t="s">
        <v>547</v>
      </c>
      <c r="D372" s="51">
        <v>1</v>
      </c>
      <c r="E372" s="52">
        <v>0</v>
      </c>
      <c r="F372" s="52">
        <f t="shared" si="46"/>
        <v>0</v>
      </c>
      <c r="G372" s="52">
        <v>0</v>
      </c>
      <c r="H372" s="52">
        <f t="shared" si="47"/>
        <v>0</v>
      </c>
      <c r="I372" s="52">
        <v>0</v>
      </c>
      <c r="J372" s="52">
        <f t="shared" si="48"/>
        <v>0</v>
      </c>
      <c r="K372" s="52">
        <f t="shared" si="49"/>
        <v>0</v>
      </c>
      <c r="L372" s="52">
        <f t="shared" si="49"/>
        <v>0</v>
      </c>
      <c r="M372" s="50" t="s">
        <v>52</v>
      </c>
      <c r="N372" s="53" t="s">
        <v>692</v>
      </c>
      <c r="O372" s="53" t="s">
        <v>52</v>
      </c>
      <c r="P372" s="53" t="s">
        <v>52</v>
      </c>
      <c r="Q372" s="53" t="s">
        <v>663</v>
      </c>
      <c r="R372" s="53" t="s">
        <v>64</v>
      </c>
      <c r="S372" s="53" t="s">
        <v>64</v>
      </c>
      <c r="T372" s="53" t="s">
        <v>64</v>
      </c>
      <c r="U372" s="54">
        <v>0</v>
      </c>
      <c r="V372" s="54">
        <v>0</v>
      </c>
      <c r="W372" s="54">
        <v>5.4000000000000003E-3</v>
      </c>
      <c r="X372" s="54"/>
      <c r="Y372" s="54"/>
      <c r="Z372" s="54"/>
      <c r="AA372" s="54"/>
      <c r="AB372" s="54"/>
      <c r="AC372" s="54"/>
      <c r="AD372" s="54"/>
      <c r="AE372" s="54"/>
      <c r="AF372" s="54"/>
      <c r="AG372" s="54"/>
      <c r="AH372" s="54"/>
      <c r="AI372" s="54"/>
      <c r="AJ372" s="54"/>
      <c r="AK372" s="54"/>
      <c r="AL372" s="54"/>
      <c r="AM372" s="54"/>
      <c r="AN372" s="54"/>
      <c r="AO372" s="54"/>
      <c r="AP372" s="54"/>
      <c r="AQ372" s="54"/>
      <c r="AR372" s="53" t="s">
        <v>52</v>
      </c>
      <c r="AS372" s="53" t="s">
        <v>52</v>
      </c>
      <c r="AT372" s="54"/>
      <c r="AU372" s="53" t="s">
        <v>693</v>
      </c>
      <c r="AV372" s="54">
        <v>184</v>
      </c>
    </row>
    <row r="373" spans="1:48" ht="30" customHeight="1">
      <c r="A373" s="51"/>
      <c r="B373" s="51"/>
      <c r="C373" s="51"/>
      <c r="D373" s="51"/>
      <c r="E373" s="51"/>
      <c r="F373" s="51"/>
      <c r="G373" s="51"/>
      <c r="H373" s="51"/>
      <c r="I373" s="51"/>
      <c r="J373" s="51"/>
      <c r="K373" s="51"/>
      <c r="L373" s="51"/>
      <c r="M373" s="51"/>
    </row>
    <row r="374" spans="1:48" ht="30" customHeight="1">
      <c r="A374" s="51"/>
      <c r="B374" s="51"/>
      <c r="C374" s="51"/>
      <c r="D374" s="51"/>
      <c r="E374" s="51"/>
      <c r="F374" s="51"/>
      <c r="G374" s="51"/>
      <c r="H374" s="51"/>
      <c r="I374" s="51"/>
      <c r="J374" s="51"/>
      <c r="K374" s="51"/>
      <c r="L374" s="51"/>
      <c r="M374" s="51"/>
    </row>
    <row r="375" spans="1:48" ht="30" customHeight="1">
      <c r="A375" s="51"/>
      <c r="B375" s="51"/>
      <c r="C375" s="51"/>
      <c r="D375" s="51"/>
      <c r="E375" s="51"/>
      <c r="F375" s="51"/>
      <c r="G375" s="51"/>
      <c r="H375" s="51"/>
      <c r="I375" s="51"/>
      <c r="J375" s="51"/>
      <c r="K375" s="51"/>
      <c r="L375" s="51"/>
      <c r="M375" s="51"/>
    </row>
    <row r="376" spans="1:48" ht="30" customHeight="1">
      <c r="A376" s="51"/>
      <c r="B376" s="51"/>
      <c r="C376" s="51"/>
      <c r="D376" s="51"/>
      <c r="E376" s="51"/>
      <c r="F376" s="51"/>
      <c r="G376" s="51"/>
      <c r="H376" s="51"/>
      <c r="I376" s="51"/>
      <c r="J376" s="51"/>
      <c r="K376" s="51"/>
      <c r="L376" s="51"/>
      <c r="M376" s="51"/>
    </row>
    <row r="377" spans="1:48" ht="30" customHeight="1">
      <c r="A377" s="51"/>
      <c r="B377" s="51"/>
      <c r="C377" s="51"/>
      <c r="D377" s="51"/>
      <c r="E377" s="51"/>
      <c r="F377" s="51"/>
      <c r="G377" s="51"/>
      <c r="H377" s="51"/>
      <c r="I377" s="51"/>
      <c r="J377" s="51"/>
      <c r="K377" s="51"/>
      <c r="L377" s="51"/>
      <c r="M377" s="51"/>
    </row>
    <row r="378" spans="1:48" ht="30" customHeight="1">
      <c r="A378" s="51"/>
      <c r="B378" s="51"/>
      <c r="C378" s="51"/>
      <c r="D378" s="51"/>
      <c r="E378" s="51"/>
      <c r="F378" s="51"/>
      <c r="G378" s="51"/>
      <c r="H378" s="51"/>
      <c r="I378" s="51"/>
      <c r="J378" s="51"/>
      <c r="K378" s="51"/>
      <c r="L378" s="51"/>
      <c r="M378" s="51"/>
    </row>
    <row r="379" spans="1:48" ht="30" customHeight="1">
      <c r="A379" s="51"/>
      <c r="B379" s="51"/>
      <c r="C379" s="51"/>
      <c r="D379" s="51"/>
      <c r="E379" s="51"/>
      <c r="F379" s="51"/>
      <c r="G379" s="51"/>
      <c r="H379" s="51"/>
      <c r="I379" s="51"/>
      <c r="J379" s="51"/>
      <c r="K379" s="51"/>
      <c r="L379" s="51"/>
      <c r="M379" s="51"/>
    </row>
    <row r="380" spans="1:48" ht="30" customHeight="1">
      <c r="A380" s="51"/>
      <c r="B380" s="51"/>
      <c r="C380" s="51"/>
      <c r="D380" s="51"/>
      <c r="E380" s="51"/>
      <c r="F380" s="51"/>
      <c r="G380" s="51"/>
      <c r="H380" s="51"/>
      <c r="I380" s="51"/>
      <c r="J380" s="51"/>
      <c r="K380" s="51"/>
      <c r="L380" s="51"/>
      <c r="M380" s="51"/>
    </row>
    <row r="381" spans="1:48" ht="30" customHeight="1">
      <c r="A381" s="51"/>
      <c r="B381" s="51"/>
      <c r="C381" s="51"/>
      <c r="D381" s="51"/>
      <c r="E381" s="51"/>
      <c r="F381" s="51"/>
      <c r="G381" s="51"/>
      <c r="H381" s="51"/>
      <c r="I381" s="51"/>
      <c r="J381" s="51"/>
      <c r="K381" s="51"/>
      <c r="L381" s="51"/>
      <c r="M381" s="51"/>
    </row>
    <row r="382" spans="1:48" ht="30" customHeight="1">
      <c r="A382" s="51"/>
      <c r="B382" s="51"/>
      <c r="C382" s="51"/>
      <c r="D382" s="51"/>
      <c r="E382" s="51"/>
      <c r="F382" s="51"/>
      <c r="G382" s="51"/>
      <c r="H382" s="51"/>
      <c r="I382" s="51"/>
      <c r="J382" s="51"/>
      <c r="K382" s="51"/>
      <c r="L382" s="51"/>
      <c r="M382" s="51"/>
    </row>
    <row r="383" spans="1:48" ht="30" customHeight="1">
      <c r="A383" s="51"/>
      <c r="B383" s="51"/>
      <c r="C383" s="51"/>
      <c r="D383" s="51"/>
      <c r="E383" s="51"/>
      <c r="F383" s="51"/>
      <c r="G383" s="51"/>
      <c r="H383" s="51"/>
      <c r="I383" s="51"/>
      <c r="J383" s="51"/>
      <c r="K383" s="51"/>
      <c r="L383" s="51"/>
      <c r="M383" s="51"/>
    </row>
    <row r="384" spans="1:48" ht="30" customHeight="1">
      <c r="A384" s="51"/>
      <c r="B384" s="51"/>
      <c r="C384" s="51"/>
      <c r="D384" s="51"/>
      <c r="E384" s="51"/>
      <c r="F384" s="51"/>
      <c r="G384" s="51"/>
      <c r="H384" s="51"/>
      <c r="I384" s="51"/>
      <c r="J384" s="51"/>
      <c r="K384" s="51"/>
      <c r="L384" s="51"/>
      <c r="M384" s="51"/>
    </row>
    <row r="385" spans="1:48" ht="30" customHeight="1">
      <c r="A385" s="51"/>
      <c r="B385" s="51"/>
      <c r="C385" s="51"/>
      <c r="D385" s="51"/>
      <c r="E385" s="51"/>
      <c r="F385" s="51"/>
      <c r="G385" s="51"/>
      <c r="H385" s="51"/>
      <c r="I385" s="51"/>
      <c r="J385" s="51"/>
      <c r="K385" s="51"/>
      <c r="L385" s="51"/>
      <c r="M385" s="51"/>
    </row>
    <row r="386" spans="1:48" ht="30" customHeight="1">
      <c r="A386" s="51"/>
      <c r="B386" s="51"/>
      <c r="C386" s="51"/>
      <c r="D386" s="51"/>
      <c r="E386" s="51"/>
      <c r="F386" s="51"/>
      <c r="G386" s="51"/>
      <c r="H386" s="51"/>
      <c r="I386" s="51"/>
      <c r="J386" s="51"/>
      <c r="K386" s="51"/>
      <c r="L386" s="51"/>
      <c r="M386" s="51"/>
    </row>
    <row r="387" spans="1:48" ht="30" customHeight="1">
      <c r="A387" s="51" t="s">
        <v>112</v>
      </c>
      <c r="B387" s="51"/>
      <c r="C387" s="51"/>
      <c r="D387" s="51"/>
      <c r="E387" s="51"/>
      <c r="F387" s="52">
        <f>SUM(F365:F386)</f>
        <v>0</v>
      </c>
      <c r="G387" s="51"/>
      <c r="H387" s="52">
        <f>SUM(H365:H386)</f>
        <v>0</v>
      </c>
      <c r="I387" s="51"/>
      <c r="J387" s="52">
        <f>SUM(J365:J386)</f>
        <v>0</v>
      </c>
      <c r="K387" s="51"/>
      <c r="L387" s="52">
        <f>SUM(L365:L386)</f>
        <v>0</v>
      </c>
      <c r="M387" s="51"/>
      <c r="N387" s="48" t="s">
        <v>113</v>
      </c>
    </row>
    <row r="388" spans="1:48" ht="30" customHeight="1">
      <c r="A388" s="50"/>
      <c r="B388" s="51"/>
      <c r="C388" s="51"/>
      <c r="D388" s="51"/>
      <c r="E388" s="51"/>
      <c r="F388" s="51"/>
      <c r="G388" s="51"/>
      <c r="H388" s="51"/>
      <c r="I388" s="51"/>
      <c r="J388" s="51"/>
      <c r="K388" s="51"/>
      <c r="L388" s="51"/>
      <c r="M388" s="51"/>
      <c r="N388" s="54"/>
      <c r="O388" s="54"/>
      <c r="P388" s="54"/>
      <c r="Q388" s="53"/>
      <c r="R388" s="54"/>
      <c r="S388" s="54"/>
      <c r="T388" s="54"/>
      <c r="U388" s="54"/>
      <c r="V388" s="54"/>
      <c r="W388" s="54"/>
      <c r="X388" s="54"/>
      <c r="Y388" s="54"/>
      <c r="Z388" s="54"/>
      <c r="AA388" s="54"/>
      <c r="AB388" s="54"/>
      <c r="AC388" s="54"/>
      <c r="AD388" s="54"/>
      <c r="AE388" s="54"/>
      <c r="AF388" s="54"/>
      <c r="AG388" s="54"/>
      <c r="AH388" s="54"/>
      <c r="AI388" s="54"/>
      <c r="AJ388" s="54"/>
      <c r="AK388" s="54"/>
      <c r="AL388" s="54"/>
      <c r="AM388" s="54"/>
      <c r="AN388" s="54"/>
      <c r="AO388" s="54"/>
      <c r="AP388" s="54"/>
      <c r="AQ388" s="54"/>
      <c r="AR388" s="54"/>
      <c r="AS388" s="54"/>
      <c r="AT388" s="54"/>
      <c r="AU388" s="54"/>
      <c r="AV388" s="54"/>
    </row>
    <row r="389" spans="1:48" ht="30" customHeight="1">
      <c r="A389" s="50"/>
      <c r="B389" s="50"/>
      <c r="C389" s="50"/>
      <c r="D389" s="51"/>
      <c r="E389" s="52"/>
      <c r="F389" s="52"/>
      <c r="G389" s="52"/>
      <c r="H389" s="52"/>
      <c r="I389" s="52"/>
      <c r="J389" s="52"/>
      <c r="K389" s="52"/>
      <c r="L389" s="52"/>
      <c r="M389" s="50"/>
      <c r="N389" s="53"/>
      <c r="O389" s="53"/>
      <c r="P389" s="53"/>
      <c r="Q389" s="53"/>
      <c r="R389" s="53"/>
      <c r="S389" s="53"/>
      <c r="T389" s="53"/>
      <c r="U389" s="54"/>
      <c r="V389" s="54"/>
      <c r="W389" s="54"/>
      <c r="X389" s="54"/>
      <c r="Y389" s="54"/>
      <c r="Z389" s="54"/>
      <c r="AA389" s="54"/>
      <c r="AB389" s="54"/>
      <c r="AC389" s="54"/>
      <c r="AD389" s="54"/>
      <c r="AE389" s="54"/>
      <c r="AF389" s="54"/>
      <c r="AG389" s="54"/>
      <c r="AH389" s="54"/>
      <c r="AI389" s="54"/>
      <c r="AJ389" s="54"/>
      <c r="AK389" s="54"/>
      <c r="AL389" s="54"/>
      <c r="AM389" s="54"/>
      <c r="AN389" s="54"/>
      <c r="AO389" s="54"/>
      <c r="AP389" s="54"/>
      <c r="AQ389" s="54"/>
      <c r="AR389" s="53"/>
      <c r="AS389" s="53"/>
      <c r="AT389" s="54"/>
      <c r="AU389" s="53"/>
      <c r="AV389" s="54"/>
    </row>
    <row r="390" spans="1:48" ht="30" customHeight="1">
      <c r="A390" s="51"/>
      <c r="B390" s="51"/>
      <c r="C390" s="51"/>
      <c r="D390" s="51"/>
      <c r="E390" s="51"/>
      <c r="F390" s="51"/>
      <c r="G390" s="51"/>
      <c r="H390" s="51"/>
      <c r="I390" s="51"/>
      <c r="J390" s="51"/>
      <c r="K390" s="51"/>
      <c r="L390" s="51"/>
      <c r="M390" s="51"/>
    </row>
    <row r="391" spans="1:48" ht="30" customHeight="1">
      <c r="A391" s="51"/>
      <c r="B391" s="51"/>
      <c r="C391" s="51"/>
      <c r="D391" s="51"/>
      <c r="E391" s="51"/>
      <c r="F391" s="51"/>
      <c r="G391" s="51"/>
      <c r="H391" s="51"/>
      <c r="I391" s="51"/>
      <c r="J391" s="51"/>
      <c r="K391" s="51"/>
      <c r="L391" s="51"/>
      <c r="M391" s="51"/>
    </row>
    <row r="392" spans="1:48" ht="30" customHeight="1">
      <c r="A392" s="51"/>
      <c r="B392" s="51"/>
      <c r="C392" s="51"/>
      <c r="D392" s="51"/>
      <c r="E392" s="51"/>
      <c r="F392" s="51"/>
      <c r="G392" s="51"/>
      <c r="H392" s="51"/>
      <c r="I392" s="51"/>
      <c r="J392" s="51"/>
      <c r="K392" s="51"/>
      <c r="L392" s="51"/>
      <c r="M392" s="51"/>
    </row>
    <row r="393" spans="1:48" ht="30" customHeight="1">
      <c r="A393" s="51"/>
      <c r="B393" s="51"/>
      <c r="C393" s="51"/>
      <c r="D393" s="51"/>
      <c r="E393" s="51"/>
      <c r="F393" s="51"/>
      <c r="G393" s="51"/>
      <c r="H393" s="51"/>
      <c r="I393" s="51"/>
      <c r="J393" s="51"/>
      <c r="K393" s="51"/>
      <c r="L393" s="51"/>
      <c r="M393" s="51"/>
    </row>
    <row r="394" spans="1:48" ht="30" customHeight="1">
      <c r="A394" s="51"/>
      <c r="B394" s="51"/>
      <c r="C394" s="51"/>
      <c r="D394" s="51"/>
      <c r="E394" s="51"/>
      <c r="F394" s="51"/>
      <c r="G394" s="51"/>
      <c r="H394" s="51"/>
      <c r="I394" s="51"/>
      <c r="J394" s="51"/>
      <c r="K394" s="51"/>
      <c r="L394" s="51"/>
      <c r="M394" s="51"/>
    </row>
    <row r="395" spans="1:48" ht="30" customHeight="1">
      <c r="A395" s="51"/>
      <c r="B395" s="51"/>
      <c r="C395" s="51"/>
      <c r="D395" s="51"/>
      <c r="E395" s="51"/>
      <c r="F395" s="51"/>
      <c r="G395" s="51"/>
      <c r="H395" s="51"/>
      <c r="I395" s="51"/>
      <c r="J395" s="51"/>
      <c r="K395" s="51"/>
      <c r="L395" s="51"/>
      <c r="M395" s="51"/>
    </row>
    <row r="396" spans="1:48" ht="30" customHeight="1">
      <c r="A396" s="51"/>
      <c r="B396" s="51"/>
      <c r="C396" s="51"/>
      <c r="D396" s="51"/>
      <c r="E396" s="51"/>
      <c r="F396" s="51"/>
      <c r="G396" s="51"/>
      <c r="H396" s="51"/>
      <c r="I396" s="51"/>
      <c r="J396" s="51"/>
      <c r="K396" s="51"/>
      <c r="L396" s="51"/>
      <c r="M396" s="51"/>
    </row>
    <row r="397" spans="1:48" ht="30" customHeight="1">
      <c r="A397" s="51"/>
      <c r="B397" s="51"/>
      <c r="C397" s="51"/>
      <c r="D397" s="51"/>
      <c r="E397" s="51"/>
      <c r="F397" s="51"/>
      <c r="G397" s="51"/>
      <c r="H397" s="51"/>
      <c r="I397" s="51"/>
      <c r="J397" s="51"/>
      <c r="K397" s="51"/>
      <c r="L397" s="51"/>
      <c r="M397" s="51"/>
    </row>
    <row r="398" spans="1:48" ht="30" customHeight="1">
      <c r="A398" s="51"/>
      <c r="B398" s="51"/>
      <c r="C398" s="51"/>
      <c r="D398" s="51"/>
      <c r="E398" s="51"/>
      <c r="F398" s="51"/>
      <c r="G398" s="51"/>
      <c r="H398" s="51"/>
      <c r="I398" s="51"/>
      <c r="J398" s="51"/>
      <c r="K398" s="51"/>
      <c r="L398" s="51"/>
      <c r="M398" s="51"/>
    </row>
    <row r="399" spans="1:48" ht="30" customHeight="1">
      <c r="A399" s="51"/>
      <c r="B399" s="51"/>
      <c r="C399" s="51"/>
      <c r="D399" s="51"/>
      <c r="E399" s="51"/>
      <c r="F399" s="51"/>
      <c r="G399" s="51"/>
      <c r="H399" s="51"/>
      <c r="I399" s="51"/>
      <c r="J399" s="51"/>
      <c r="K399" s="51"/>
      <c r="L399" s="51"/>
      <c r="M399" s="51"/>
    </row>
    <row r="400" spans="1:48" ht="30" customHeight="1">
      <c r="A400" s="51"/>
      <c r="B400" s="51"/>
      <c r="C400" s="51"/>
      <c r="D400" s="51"/>
      <c r="E400" s="51"/>
      <c r="F400" s="51"/>
      <c r="G400" s="51"/>
      <c r="H400" s="51"/>
      <c r="I400" s="51"/>
      <c r="J400" s="51"/>
      <c r="K400" s="51"/>
      <c r="L400" s="51"/>
      <c r="M400" s="51"/>
    </row>
    <row r="401" spans="1:48" ht="30" customHeight="1">
      <c r="A401" s="51"/>
      <c r="B401" s="51"/>
      <c r="C401" s="51"/>
      <c r="D401" s="51"/>
      <c r="E401" s="51"/>
      <c r="F401" s="51"/>
      <c r="G401" s="51"/>
      <c r="H401" s="51"/>
      <c r="I401" s="51"/>
      <c r="J401" s="51"/>
      <c r="K401" s="51"/>
      <c r="L401" s="51"/>
      <c r="M401" s="51"/>
    </row>
    <row r="402" spans="1:48" ht="30" customHeight="1">
      <c r="A402" s="51"/>
      <c r="B402" s="51"/>
      <c r="C402" s="51"/>
      <c r="D402" s="51"/>
      <c r="E402" s="51"/>
      <c r="F402" s="51"/>
      <c r="G402" s="51"/>
      <c r="H402" s="51"/>
      <c r="I402" s="51"/>
      <c r="J402" s="51"/>
      <c r="K402" s="51"/>
      <c r="L402" s="51"/>
      <c r="M402" s="51"/>
    </row>
    <row r="403" spans="1:48" ht="30" customHeight="1">
      <c r="A403" s="51"/>
      <c r="B403" s="51"/>
      <c r="C403" s="51"/>
      <c r="D403" s="51"/>
      <c r="E403" s="51"/>
      <c r="F403" s="51"/>
      <c r="G403" s="51"/>
      <c r="H403" s="51"/>
      <c r="I403" s="51"/>
      <c r="J403" s="51"/>
      <c r="K403" s="51"/>
      <c r="L403" s="51"/>
      <c r="M403" s="51"/>
    </row>
    <row r="404" spans="1:48" ht="30" customHeight="1">
      <c r="A404" s="51"/>
      <c r="B404" s="51"/>
      <c r="C404" s="51"/>
      <c r="D404" s="51"/>
      <c r="E404" s="51"/>
      <c r="F404" s="51"/>
      <c r="G404" s="51"/>
      <c r="H404" s="51"/>
      <c r="I404" s="51"/>
      <c r="J404" s="51"/>
      <c r="K404" s="51"/>
      <c r="L404" s="51"/>
      <c r="M404" s="51"/>
    </row>
    <row r="405" spans="1:48" ht="30" customHeight="1">
      <c r="A405" s="51"/>
      <c r="B405" s="51"/>
      <c r="C405" s="51"/>
      <c r="D405" s="51"/>
      <c r="E405" s="51"/>
      <c r="F405" s="51"/>
      <c r="G405" s="51"/>
      <c r="H405" s="51"/>
      <c r="I405" s="51"/>
      <c r="J405" s="51"/>
      <c r="K405" s="51"/>
      <c r="L405" s="51"/>
      <c r="M405" s="51"/>
    </row>
    <row r="406" spans="1:48" ht="30" customHeight="1">
      <c r="A406" s="51"/>
      <c r="B406" s="51"/>
      <c r="C406" s="51"/>
      <c r="D406" s="51"/>
      <c r="E406" s="51"/>
      <c r="F406" s="51"/>
      <c r="G406" s="51"/>
      <c r="H406" s="51"/>
      <c r="I406" s="51"/>
      <c r="J406" s="51"/>
      <c r="K406" s="51"/>
      <c r="L406" s="51"/>
      <c r="M406" s="51"/>
    </row>
    <row r="407" spans="1:48" ht="30" customHeight="1">
      <c r="A407" s="51"/>
      <c r="B407" s="51"/>
      <c r="C407" s="51"/>
      <c r="D407" s="51"/>
      <c r="E407" s="51"/>
      <c r="F407" s="51"/>
      <c r="G407" s="51"/>
      <c r="H407" s="51"/>
      <c r="I407" s="51"/>
      <c r="J407" s="51"/>
      <c r="K407" s="51"/>
      <c r="L407" s="51"/>
      <c r="M407" s="51"/>
    </row>
    <row r="408" spans="1:48" ht="30" customHeight="1">
      <c r="A408" s="51"/>
      <c r="B408" s="51"/>
      <c r="C408" s="51"/>
      <c r="D408" s="51"/>
      <c r="E408" s="51"/>
      <c r="F408" s="51"/>
      <c r="G408" s="51"/>
      <c r="H408" s="51"/>
      <c r="I408" s="51"/>
      <c r="J408" s="51"/>
      <c r="K408" s="51"/>
      <c r="L408" s="51"/>
      <c r="M408" s="51"/>
    </row>
    <row r="409" spans="1:48" ht="30" customHeight="1">
      <c r="A409" s="51"/>
      <c r="B409" s="51"/>
      <c r="C409" s="51"/>
      <c r="D409" s="51"/>
      <c r="E409" s="51"/>
      <c r="F409" s="51"/>
      <c r="G409" s="51"/>
      <c r="H409" s="51"/>
      <c r="I409" s="51"/>
      <c r="J409" s="51"/>
      <c r="K409" s="51"/>
      <c r="L409" s="51"/>
      <c r="M409" s="51"/>
    </row>
    <row r="410" spans="1:48" ht="30" customHeight="1">
      <c r="A410" s="51"/>
      <c r="B410" s="51"/>
      <c r="C410" s="51"/>
      <c r="D410" s="51"/>
      <c r="E410" s="51"/>
      <c r="F410" s="51"/>
      <c r="G410" s="51"/>
      <c r="H410" s="51"/>
      <c r="I410" s="51"/>
      <c r="J410" s="51"/>
      <c r="K410" s="51"/>
      <c r="L410" s="51"/>
      <c r="M410" s="51"/>
    </row>
    <row r="411" spans="1:48" ht="30" customHeight="1">
      <c r="A411" s="51"/>
      <c r="B411" s="51"/>
      <c r="C411" s="51"/>
      <c r="D411" s="51"/>
      <c r="E411" s="51"/>
      <c r="F411" s="52"/>
      <c r="G411" s="51"/>
      <c r="H411" s="52"/>
      <c r="I411" s="51"/>
      <c r="J411" s="52"/>
      <c r="K411" s="51"/>
      <c r="L411" s="52"/>
      <c r="M411" s="51"/>
    </row>
    <row r="412" spans="1:48" ht="30" customHeight="1">
      <c r="A412" s="50"/>
      <c r="B412" s="51"/>
      <c r="C412" s="51"/>
      <c r="D412" s="51"/>
      <c r="E412" s="51"/>
      <c r="F412" s="51"/>
      <c r="G412" s="51"/>
      <c r="H412" s="51"/>
      <c r="I412" s="51"/>
      <c r="J412" s="51"/>
      <c r="K412" s="51"/>
      <c r="L412" s="51"/>
      <c r="M412" s="51"/>
      <c r="N412" s="54"/>
      <c r="O412" s="54"/>
      <c r="P412" s="54"/>
      <c r="Q412" s="53"/>
      <c r="R412" s="54"/>
      <c r="S412" s="54"/>
      <c r="T412" s="54"/>
      <c r="U412" s="54"/>
      <c r="V412" s="54"/>
      <c r="W412" s="54"/>
      <c r="X412" s="54"/>
      <c r="Y412" s="54"/>
      <c r="Z412" s="54"/>
      <c r="AA412" s="54"/>
      <c r="AB412" s="54"/>
      <c r="AC412" s="54"/>
      <c r="AD412" s="54"/>
      <c r="AE412" s="54"/>
      <c r="AF412" s="54"/>
      <c r="AG412" s="54"/>
      <c r="AH412" s="54"/>
      <c r="AI412" s="54"/>
      <c r="AJ412" s="54"/>
      <c r="AK412" s="54"/>
      <c r="AL412" s="54"/>
      <c r="AM412" s="54"/>
      <c r="AN412" s="54"/>
      <c r="AO412" s="54"/>
      <c r="AP412" s="54"/>
      <c r="AQ412" s="54"/>
      <c r="AR412" s="54"/>
      <c r="AS412" s="54"/>
      <c r="AT412" s="54"/>
      <c r="AU412" s="54"/>
      <c r="AV412" s="54"/>
    </row>
    <row r="413" spans="1:48" ht="30" customHeight="1">
      <c r="A413" s="50"/>
      <c r="B413" s="50"/>
      <c r="C413" s="50"/>
      <c r="D413" s="51"/>
      <c r="E413" s="52"/>
      <c r="F413" s="52"/>
      <c r="G413" s="52"/>
      <c r="H413" s="52"/>
      <c r="I413" s="52"/>
      <c r="J413" s="52"/>
      <c r="K413" s="52"/>
      <c r="L413" s="52"/>
      <c r="M413" s="50"/>
      <c r="N413" s="53"/>
      <c r="O413" s="53"/>
      <c r="P413" s="53"/>
      <c r="Q413" s="53"/>
      <c r="R413" s="53"/>
      <c r="S413" s="53"/>
      <c r="T413" s="53"/>
      <c r="U413" s="54"/>
      <c r="V413" s="54"/>
      <c r="W413" s="54"/>
      <c r="X413" s="54"/>
      <c r="Y413" s="54"/>
      <c r="Z413" s="54"/>
      <c r="AA413" s="54"/>
      <c r="AB413" s="54"/>
      <c r="AC413" s="54"/>
      <c r="AD413" s="54"/>
      <c r="AE413" s="54"/>
      <c r="AF413" s="54"/>
      <c r="AG413" s="54"/>
      <c r="AH413" s="54"/>
      <c r="AI413" s="54"/>
      <c r="AJ413" s="54"/>
      <c r="AK413" s="54"/>
      <c r="AL413" s="54"/>
      <c r="AM413" s="54"/>
      <c r="AN413" s="54"/>
      <c r="AO413" s="54"/>
      <c r="AP413" s="54"/>
      <c r="AQ413" s="54"/>
      <c r="AR413" s="53"/>
      <c r="AS413" s="53"/>
      <c r="AT413" s="54"/>
      <c r="AU413" s="53"/>
      <c r="AV413" s="54"/>
    </row>
    <row r="414" spans="1:48" ht="30" customHeight="1">
      <c r="A414" s="51"/>
      <c r="B414" s="51"/>
      <c r="C414" s="51"/>
      <c r="D414" s="51"/>
      <c r="E414" s="51"/>
      <c r="F414" s="51"/>
      <c r="G414" s="51"/>
      <c r="H414" s="51"/>
      <c r="I414" s="51"/>
      <c r="J414" s="51"/>
      <c r="K414" s="51"/>
      <c r="L414" s="51"/>
      <c r="M414" s="51"/>
    </row>
    <row r="415" spans="1:48" ht="30" customHeight="1">
      <c r="A415" s="51"/>
      <c r="B415" s="51"/>
      <c r="C415" s="51"/>
      <c r="D415" s="51"/>
      <c r="E415" s="51"/>
      <c r="F415" s="51"/>
      <c r="G415" s="51"/>
      <c r="H415" s="51"/>
      <c r="I415" s="51"/>
      <c r="J415" s="51"/>
      <c r="K415" s="51"/>
      <c r="L415" s="51"/>
      <c r="M415" s="51"/>
    </row>
    <row r="416" spans="1:48" ht="30" customHeight="1">
      <c r="A416" s="51"/>
      <c r="B416" s="51"/>
      <c r="C416" s="51"/>
      <c r="D416" s="51"/>
      <c r="E416" s="51"/>
      <c r="F416" s="51"/>
      <c r="G416" s="51"/>
      <c r="H416" s="51"/>
      <c r="I416" s="51"/>
      <c r="J416" s="51"/>
      <c r="K416" s="51"/>
      <c r="L416" s="51"/>
      <c r="M416" s="51"/>
    </row>
    <row r="417" spans="1:13" ht="30" customHeight="1">
      <c r="A417" s="51"/>
      <c r="B417" s="51"/>
      <c r="C417" s="51"/>
      <c r="D417" s="51"/>
      <c r="E417" s="51"/>
      <c r="F417" s="51"/>
      <c r="G417" s="51"/>
      <c r="H417" s="51"/>
      <c r="I417" s="51"/>
      <c r="J417" s="51"/>
      <c r="K417" s="51"/>
      <c r="L417" s="51"/>
      <c r="M417" s="51"/>
    </row>
    <row r="418" spans="1:13" ht="30" customHeight="1">
      <c r="A418" s="51"/>
      <c r="B418" s="51"/>
      <c r="C418" s="51"/>
      <c r="D418" s="51"/>
      <c r="E418" s="51"/>
      <c r="F418" s="51"/>
      <c r="G418" s="51"/>
      <c r="H418" s="51"/>
      <c r="I418" s="51"/>
      <c r="J418" s="51"/>
      <c r="K418" s="51"/>
      <c r="L418" s="51"/>
      <c r="M418" s="51"/>
    </row>
    <row r="419" spans="1:13" ht="30" customHeight="1">
      <c r="A419" s="51"/>
      <c r="B419" s="51"/>
      <c r="C419" s="51"/>
      <c r="D419" s="51"/>
      <c r="E419" s="51"/>
      <c r="F419" s="51"/>
      <c r="G419" s="51"/>
      <c r="H419" s="51"/>
      <c r="I419" s="51"/>
      <c r="J419" s="51"/>
      <c r="K419" s="51"/>
      <c r="L419" s="51"/>
      <c r="M419" s="51"/>
    </row>
    <row r="420" spans="1:13" ht="30" customHeight="1">
      <c r="A420" s="51"/>
      <c r="B420" s="51"/>
      <c r="C420" s="51"/>
      <c r="D420" s="51"/>
      <c r="E420" s="51"/>
      <c r="F420" s="51"/>
      <c r="G420" s="51"/>
      <c r="H420" s="51"/>
      <c r="I420" s="51"/>
      <c r="J420" s="51"/>
      <c r="K420" s="51"/>
      <c r="L420" s="51"/>
      <c r="M420" s="51"/>
    </row>
    <row r="421" spans="1:13" ht="30" customHeight="1">
      <c r="A421" s="51"/>
      <c r="B421" s="51"/>
      <c r="C421" s="51"/>
      <c r="D421" s="51"/>
      <c r="E421" s="51"/>
      <c r="F421" s="51"/>
      <c r="G421" s="51"/>
      <c r="H421" s="51"/>
      <c r="I421" s="51"/>
      <c r="J421" s="51"/>
      <c r="K421" s="51"/>
      <c r="L421" s="51"/>
      <c r="M421" s="51"/>
    </row>
    <row r="422" spans="1:13" ht="30" customHeight="1">
      <c r="A422" s="51"/>
      <c r="B422" s="51"/>
      <c r="C422" s="51"/>
      <c r="D422" s="51"/>
      <c r="E422" s="51"/>
      <c r="F422" s="51"/>
      <c r="G422" s="51"/>
      <c r="H422" s="51"/>
      <c r="I422" s="51"/>
      <c r="J422" s="51"/>
      <c r="K422" s="51"/>
      <c r="L422" s="51"/>
      <c r="M422" s="51"/>
    </row>
    <row r="423" spans="1:13" ht="30" customHeight="1">
      <c r="A423" s="51"/>
      <c r="B423" s="51"/>
      <c r="C423" s="51"/>
      <c r="D423" s="51"/>
      <c r="E423" s="51"/>
      <c r="F423" s="51"/>
      <c r="G423" s="51"/>
      <c r="H423" s="51"/>
      <c r="I423" s="51"/>
      <c r="J423" s="51"/>
      <c r="K423" s="51"/>
      <c r="L423" s="51"/>
      <c r="M423" s="51"/>
    </row>
    <row r="424" spans="1:13" ht="30" customHeight="1">
      <c r="A424" s="51"/>
      <c r="B424" s="51"/>
      <c r="C424" s="51"/>
      <c r="D424" s="51"/>
      <c r="E424" s="51"/>
      <c r="F424" s="51"/>
      <c r="G424" s="51"/>
      <c r="H424" s="51"/>
      <c r="I424" s="51"/>
      <c r="J424" s="51"/>
      <c r="K424" s="51"/>
      <c r="L424" s="51"/>
      <c r="M424" s="51"/>
    </row>
    <row r="425" spans="1:13" ht="30" customHeight="1">
      <c r="A425" s="51"/>
      <c r="B425" s="51"/>
      <c r="C425" s="51"/>
      <c r="D425" s="51"/>
      <c r="E425" s="51"/>
      <c r="F425" s="51"/>
      <c r="G425" s="51"/>
      <c r="H425" s="51"/>
      <c r="I425" s="51"/>
      <c r="J425" s="51"/>
      <c r="K425" s="51"/>
      <c r="L425" s="51"/>
      <c r="M425" s="51"/>
    </row>
    <row r="426" spans="1:13" ht="30" customHeight="1">
      <c r="A426" s="51"/>
      <c r="B426" s="51"/>
      <c r="C426" s="51"/>
      <c r="D426" s="51"/>
      <c r="E426" s="51"/>
      <c r="F426" s="51"/>
      <c r="G426" s="51"/>
      <c r="H426" s="51"/>
      <c r="I426" s="51"/>
      <c r="J426" s="51"/>
      <c r="K426" s="51"/>
      <c r="L426" s="51"/>
      <c r="M426" s="51"/>
    </row>
    <row r="427" spans="1:13" ht="30" customHeight="1">
      <c r="A427" s="51"/>
      <c r="B427" s="51"/>
      <c r="C427" s="51"/>
      <c r="D427" s="51"/>
      <c r="E427" s="51"/>
      <c r="F427" s="51"/>
      <c r="G427" s="51"/>
      <c r="H427" s="51"/>
      <c r="I427" s="51"/>
      <c r="J427" s="51"/>
      <c r="K427" s="51"/>
      <c r="L427" s="51"/>
      <c r="M427" s="51"/>
    </row>
    <row r="428" spans="1:13" ht="30" customHeight="1">
      <c r="A428" s="51"/>
      <c r="B428" s="51"/>
      <c r="C428" s="51"/>
      <c r="D428" s="51"/>
      <c r="E428" s="51"/>
      <c r="F428" s="51"/>
      <c r="G428" s="51"/>
      <c r="H428" s="51"/>
      <c r="I428" s="51"/>
      <c r="J428" s="51"/>
      <c r="K428" s="51"/>
      <c r="L428" s="51"/>
      <c r="M428" s="51"/>
    </row>
    <row r="429" spans="1:13" ht="30" customHeight="1">
      <c r="A429" s="51"/>
      <c r="B429" s="51"/>
      <c r="C429" s="51"/>
      <c r="D429" s="51"/>
      <c r="E429" s="51"/>
      <c r="F429" s="51"/>
      <c r="G429" s="51"/>
      <c r="H429" s="51"/>
      <c r="I429" s="51"/>
      <c r="J429" s="51"/>
      <c r="K429" s="51"/>
      <c r="L429" s="51"/>
      <c r="M429" s="51"/>
    </row>
    <row r="430" spans="1:13" ht="30" customHeight="1">
      <c r="A430" s="51"/>
      <c r="B430" s="51"/>
      <c r="C430" s="51"/>
      <c r="D430" s="51"/>
      <c r="E430" s="51"/>
      <c r="F430" s="51"/>
      <c r="G430" s="51"/>
      <c r="H430" s="51"/>
      <c r="I430" s="51"/>
      <c r="J430" s="51"/>
      <c r="K430" s="51"/>
      <c r="L430" s="51"/>
      <c r="M430" s="51"/>
    </row>
    <row r="431" spans="1:13" ht="30" customHeight="1">
      <c r="A431" s="51"/>
      <c r="B431" s="51"/>
      <c r="C431" s="51"/>
      <c r="D431" s="51"/>
      <c r="E431" s="51"/>
      <c r="F431" s="51"/>
      <c r="G431" s="51"/>
      <c r="H431" s="51"/>
      <c r="I431" s="51"/>
      <c r="J431" s="51"/>
      <c r="K431" s="51"/>
      <c r="L431" s="51"/>
      <c r="M431" s="51"/>
    </row>
    <row r="432" spans="1:13" ht="30" customHeight="1">
      <c r="A432" s="51"/>
      <c r="B432" s="51"/>
      <c r="C432" s="51"/>
      <c r="D432" s="51"/>
      <c r="E432" s="51"/>
      <c r="F432" s="51"/>
      <c r="G432" s="51"/>
      <c r="H432" s="51"/>
      <c r="I432" s="51"/>
      <c r="J432" s="51"/>
      <c r="K432" s="51"/>
      <c r="L432" s="51"/>
      <c r="M432" s="51"/>
    </row>
    <row r="433" spans="1:48" ht="30" customHeight="1">
      <c r="A433" s="51"/>
      <c r="B433" s="51"/>
      <c r="C433" s="51"/>
      <c r="D433" s="51"/>
      <c r="E433" s="51"/>
      <c r="F433" s="51"/>
      <c r="G433" s="51"/>
      <c r="H433" s="51"/>
      <c r="I433" s="51"/>
      <c r="J433" s="51"/>
      <c r="K433" s="51"/>
      <c r="L433" s="51"/>
      <c r="M433" s="51"/>
    </row>
    <row r="434" spans="1:48" ht="30" customHeight="1">
      <c r="A434" s="51"/>
      <c r="B434" s="51"/>
      <c r="C434" s="51"/>
      <c r="D434" s="51"/>
      <c r="E434" s="51"/>
      <c r="F434" s="51"/>
      <c r="G434" s="51"/>
      <c r="H434" s="51"/>
      <c r="I434" s="51"/>
      <c r="J434" s="51"/>
      <c r="K434" s="51"/>
      <c r="L434" s="51"/>
      <c r="M434" s="51"/>
    </row>
    <row r="435" spans="1:48" ht="30" customHeight="1">
      <c r="A435" s="51"/>
      <c r="B435" s="51"/>
      <c r="C435" s="51"/>
      <c r="D435" s="51"/>
      <c r="E435" s="51"/>
      <c r="F435" s="52"/>
      <c r="G435" s="51"/>
      <c r="H435" s="52"/>
      <c r="I435" s="51"/>
      <c r="J435" s="52"/>
      <c r="K435" s="51"/>
      <c r="L435" s="52"/>
      <c r="M435" s="51"/>
    </row>
    <row r="436" spans="1:48" ht="30" customHeight="1">
      <c r="A436" s="50"/>
      <c r="B436" s="51"/>
      <c r="C436" s="51"/>
      <c r="D436" s="51"/>
      <c r="E436" s="51"/>
      <c r="F436" s="51"/>
      <c r="G436" s="51"/>
      <c r="H436" s="51"/>
      <c r="I436" s="51"/>
      <c r="J436" s="51"/>
      <c r="K436" s="51"/>
      <c r="L436" s="51"/>
      <c r="M436" s="51"/>
      <c r="N436" s="54"/>
      <c r="O436" s="54"/>
      <c r="P436" s="54"/>
      <c r="Q436" s="53"/>
      <c r="R436" s="54"/>
      <c r="S436" s="54"/>
      <c r="T436" s="54"/>
      <c r="U436" s="54"/>
      <c r="V436" s="54"/>
      <c r="W436" s="54"/>
      <c r="X436" s="54"/>
      <c r="Y436" s="54"/>
      <c r="Z436" s="54"/>
      <c r="AA436" s="54"/>
      <c r="AB436" s="54"/>
      <c r="AC436" s="54"/>
      <c r="AD436" s="54"/>
      <c r="AE436" s="54"/>
      <c r="AF436" s="54"/>
      <c r="AG436" s="54"/>
      <c r="AH436" s="54"/>
      <c r="AI436" s="54"/>
      <c r="AJ436" s="54"/>
      <c r="AK436" s="54"/>
      <c r="AL436" s="54"/>
      <c r="AM436" s="54"/>
      <c r="AN436" s="54"/>
      <c r="AO436" s="54"/>
      <c r="AP436" s="54"/>
      <c r="AQ436" s="54"/>
      <c r="AR436" s="54"/>
      <c r="AS436" s="54"/>
      <c r="AT436" s="54"/>
      <c r="AU436" s="54"/>
      <c r="AV436" s="54"/>
    </row>
    <row r="437" spans="1:48" ht="30" customHeight="1">
      <c r="A437" s="50"/>
      <c r="B437" s="50"/>
      <c r="C437" s="50"/>
      <c r="D437" s="51"/>
      <c r="E437" s="52"/>
      <c r="F437" s="52"/>
      <c r="G437" s="52"/>
      <c r="H437" s="52"/>
      <c r="I437" s="52"/>
      <c r="J437" s="52"/>
      <c r="K437" s="52"/>
      <c r="L437" s="52"/>
      <c r="M437" s="50"/>
      <c r="N437" s="53"/>
      <c r="O437" s="53"/>
      <c r="P437" s="53"/>
      <c r="Q437" s="53"/>
      <c r="R437" s="53"/>
      <c r="S437" s="53"/>
      <c r="T437" s="53"/>
      <c r="U437" s="54"/>
      <c r="V437" s="54"/>
      <c r="W437" s="54"/>
      <c r="X437" s="54"/>
      <c r="Y437" s="54"/>
      <c r="Z437" s="54"/>
      <c r="AA437" s="54"/>
      <c r="AB437" s="54"/>
      <c r="AC437" s="54"/>
      <c r="AD437" s="54"/>
      <c r="AE437" s="54"/>
      <c r="AF437" s="54"/>
      <c r="AG437" s="54"/>
      <c r="AH437" s="54"/>
      <c r="AI437" s="54"/>
      <c r="AJ437" s="54"/>
      <c r="AK437" s="54"/>
      <c r="AL437" s="54"/>
      <c r="AM437" s="54"/>
      <c r="AN437" s="54"/>
      <c r="AO437" s="54"/>
      <c r="AP437" s="54"/>
      <c r="AQ437" s="54"/>
      <c r="AR437" s="53"/>
      <c r="AS437" s="53"/>
      <c r="AT437" s="54"/>
      <c r="AU437" s="53"/>
      <c r="AV437" s="54"/>
    </row>
    <row r="438" spans="1:48" ht="30" customHeight="1">
      <c r="A438" s="51"/>
      <c r="B438" s="51"/>
      <c r="C438" s="51"/>
      <c r="D438" s="51"/>
      <c r="E438" s="51"/>
      <c r="F438" s="51"/>
      <c r="G438" s="51"/>
      <c r="H438" s="51"/>
      <c r="I438" s="51"/>
      <c r="J438" s="51"/>
      <c r="K438" s="51"/>
      <c r="L438" s="51"/>
      <c r="M438" s="51"/>
    </row>
    <row r="439" spans="1:48" ht="30" customHeight="1">
      <c r="A439" s="51"/>
      <c r="B439" s="51"/>
      <c r="C439" s="51"/>
      <c r="D439" s="51"/>
      <c r="E439" s="51"/>
      <c r="F439" s="51"/>
      <c r="G439" s="51"/>
      <c r="H439" s="51"/>
      <c r="I439" s="51"/>
      <c r="J439" s="51"/>
      <c r="K439" s="51"/>
      <c r="L439" s="51"/>
      <c r="M439" s="51"/>
    </row>
    <row r="440" spans="1:48" ht="30" customHeight="1">
      <c r="A440" s="51"/>
      <c r="B440" s="51"/>
      <c r="C440" s="51"/>
      <c r="D440" s="51"/>
      <c r="E440" s="51"/>
      <c r="F440" s="51"/>
      <c r="G440" s="51"/>
      <c r="H440" s="51"/>
      <c r="I440" s="51"/>
      <c r="J440" s="51"/>
      <c r="K440" s="51"/>
      <c r="L440" s="51"/>
      <c r="M440" s="51"/>
    </row>
    <row r="441" spans="1:48" ht="30" customHeight="1">
      <c r="A441" s="51"/>
      <c r="B441" s="51"/>
      <c r="C441" s="51"/>
      <c r="D441" s="51"/>
      <c r="E441" s="51"/>
      <c r="F441" s="51"/>
      <c r="G441" s="51"/>
      <c r="H441" s="51"/>
      <c r="I441" s="51"/>
      <c r="J441" s="51"/>
      <c r="K441" s="51"/>
      <c r="L441" s="51"/>
      <c r="M441" s="51"/>
    </row>
    <row r="442" spans="1:48" ht="30" customHeight="1">
      <c r="A442" s="51"/>
      <c r="B442" s="51"/>
      <c r="C442" s="51"/>
      <c r="D442" s="51"/>
      <c r="E442" s="51"/>
      <c r="F442" s="51"/>
      <c r="G442" s="51"/>
      <c r="H442" s="51"/>
      <c r="I442" s="51"/>
      <c r="J442" s="51"/>
      <c r="K442" s="51"/>
      <c r="L442" s="51"/>
      <c r="M442" s="51"/>
    </row>
    <row r="443" spans="1:48" ht="30" customHeight="1">
      <c r="A443" s="51"/>
      <c r="B443" s="51"/>
      <c r="C443" s="51"/>
      <c r="D443" s="51"/>
      <c r="E443" s="51"/>
      <c r="F443" s="51"/>
      <c r="G443" s="51"/>
      <c r="H443" s="51"/>
      <c r="I443" s="51"/>
      <c r="J443" s="51"/>
      <c r="K443" s="51"/>
      <c r="L443" s="51"/>
      <c r="M443" s="51"/>
    </row>
    <row r="444" spans="1:48" ht="30" customHeight="1">
      <c r="A444" s="51"/>
      <c r="B444" s="51"/>
      <c r="C444" s="51"/>
      <c r="D444" s="51"/>
      <c r="E444" s="51"/>
      <c r="F444" s="51"/>
      <c r="G444" s="51"/>
      <c r="H444" s="51"/>
      <c r="I444" s="51"/>
      <c r="J444" s="51"/>
      <c r="K444" s="51"/>
      <c r="L444" s="51"/>
      <c r="M444" s="51"/>
    </row>
    <row r="445" spans="1:48" ht="30" customHeight="1">
      <c r="A445" s="51"/>
      <c r="B445" s="51"/>
      <c r="C445" s="51"/>
      <c r="D445" s="51"/>
      <c r="E445" s="51"/>
      <c r="F445" s="51"/>
      <c r="G445" s="51"/>
      <c r="H445" s="51"/>
      <c r="I445" s="51"/>
      <c r="J445" s="51"/>
      <c r="K445" s="51"/>
      <c r="L445" s="51"/>
      <c r="M445" s="51"/>
    </row>
    <row r="446" spans="1:48" ht="30" customHeight="1">
      <c r="A446" s="51"/>
      <c r="B446" s="51"/>
      <c r="C446" s="51"/>
      <c r="D446" s="51"/>
      <c r="E446" s="51"/>
      <c r="F446" s="51"/>
      <c r="G446" s="51"/>
      <c r="H446" s="51"/>
      <c r="I446" s="51"/>
      <c r="J446" s="51"/>
      <c r="K446" s="51"/>
      <c r="L446" s="51"/>
      <c r="M446" s="51"/>
    </row>
    <row r="447" spans="1:48" ht="30" customHeight="1">
      <c r="A447" s="51"/>
      <c r="B447" s="51"/>
      <c r="C447" s="51"/>
      <c r="D447" s="51"/>
      <c r="E447" s="51"/>
      <c r="F447" s="51"/>
      <c r="G447" s="51"/>
      <c r="H447" s="51"/>
      <c r="I447" s="51"/>
      <c r="J447" s="51"/>
      <c r="K447" s="51"/>
      <c r="L447" s="51"/>
      <c r="M447" s="51"/>
    </row>
    <row r="448" spans="1:48" ht="30" customHeight="1">
      <c r="A448" s="51"/>
      <c r="B448" s="51"/>
      <c r="C448" s="51"/>
      <c r="D448" s="51"/>
      <c r="E448" s="51"/>
      <c r="F448" s="51"/>
      <c r="G448" s="51"/>
      <c r="H448" s="51"/>
      <c r="I448" s="51"/>
      <c r="J448" s="51"/>
      <c r="K448" s="51"/>
      <c r="L448" s="51"/>
      <c r="M448" s="51"/>
    </row>
    <row r="449" spans="1:13" ht="30" customHeight="1">
      <c r="A449" s="51"/>
      <c r="B449" s="51"/>
      <c r="C449" s="51"/>
      <c r="D449" s="51"/>
      <c r="E449" s="51"/>
      <c r="F449" s="51"/>
      <c r="G449" s="51"/>
      <c r="H449" s="51"/>
      <c r="I449" s="51"/>
      <c r="J449" s="51"/>
      <c r="K449" s="51"/>
      <c r="L449" s="51"/>
      <c r="M449" s="51"/>
    </row>
    <row r="450" spans="1:13" ht="30" customHeight="1">
      <c r="A450" s="51"/>
      <c r="B450" s="51"/>
      <c r="C450" s="51"/>
      <c r="D450" s="51"/>
      <c r="E450" s="51"/>
      <c r="F450" s="51"/>
      <c r="G450" s="51"/>
      <c r="H450" s="51"/>
      <c r="I450" s="51"/>
      <c r="J450" s="51"/>
      <c r="K450" s="51"/>
      <c r="L450" s="51"/>
      <c r="M450" s="51"/>
    </row>
    <row r="451" spans="1:13" ht="30" customHeight="1">
      <c r="A451" s="51"/>
      <c r="B451" s="51"/>
      <c r="C451" s="51"/>
      <c r="D451" s="51"/>
      <c r="E451" s="51"/>
      <c r="F451" s="51"/>
      <c r="G451" s="51"/>
      <c r="H451" s="51"/>
      <c r="I451" s="51"/>
      <c r="J451" s="51"/>
      <c r="K451" s="51"/>
      <c r="L451" s="51"/>
      <c r="M451" s="51"/>
    </row>
    <row r="452" spans="1:13" ht="30" customHeight="1">
      <c r="A452" s="51"/>
      <c r="B452" s="51"/>
      <c r="C452" s="51"/>
      <c r="D452" s="51"/>
      <c r="E452" s="51"/>
      <c r="F452" s="51"/>
      <c r="G452" s="51"/>
      <c r="H452" s="51"/>
      <c r="I452" s="51"/>
      <c r="J452" s="51"/>
      <c r="K452" s="51"/>
      <c r="L452" s="51"/>
      <c r="M452" s="51"/>
    </row>
    <row r="453" spans="1:13" ht="30" customHeight="1">
      <c r="A453" s="51"/>
      <c r="B453" s="51"/>
      <c r="C453" s="51"/>
      <c r="D453" s="51"/>
      <c r="E453" s="51"/>
      <c r="F453" s="51"/>
      <c r="G453" s="51"/>
      <c r="H453" s="51"/>
      <c r="I453" s="51"/>
      <c r="J453" s="51"/>
      <c r="K453" s="51"/>
      <c r="L453" s="51"/>
      <c r="M453" s="51"/>
    </row>
    <row r="454" spans="1:13" ht="30" customHeight="1">
      <c r="A454" s="51"/>
      <c r="B454" s="51"/>
      <c r="C454" s="51"/>
      <c r="D454" s="51"/>
      <c r="E454" s="51"/>
      <c r="F454" s="51"/>
      <c r="G454" s="51"/>
      <c r="H454" s="51"/>
      <c r="I454" s="51"/>
      <c r="J454" s="51"/>
      <c r="K454" s="51"/>
      <c r="L454" s="51"/>
      <c r="M454" s="51"/>
    </row>
    <row r="455" spans="1:13" ht="30" customHeight="1">
      <c r="A455" s="51"/>
      <c r="B455" s="51"/>
      <c r="C455" s="51"/>
      <c r="D455" s="51"/>
      <c r="E455" s="51"/>
      <c r="F455" s="51"/>
      <c r="G455" s="51"/>
      <c r="H455" s="51"/>
      <c r="I455" s="51"/>
      <c r="J455" s="51"/>
      <c r="K455" s="51"/>
      <c r="L455" s="51"/>
      <c r="M455" s="51"/>
    </row>
    <row r="456" spans="1:13" ht="30" customHeight="1">
      <c r="A456" s="51"/>
      <c r="B456" s="51"/>
      <c r="C456" s="51"/>
      <c r="D456" s="51"/>
      <c r="E456" s="51"/>
      <c r="F456" s="51"/>
      <c r="G456" s="51"/>
      <c r="H456" s="51"/>
      <c r="I456" s="51"/>
      <c r="J456" s="51"/>
      <c r="K456" s="51"/>
      <c r="L456" s="51"/>
      <c r="M456" s="51"/>
    </row>
    <row r="457" spans="1:13" ht="30" customHeight="1">
      <c r="A457" s="51"/>
      <c r="B457" s="51"/>
      <c r="C457" s="51"/>
      <c r="D457" s="51"/>
      <c r="E457" s="51"/>
      <c r="F457" s="51"/>
      <c r="G457" s="51"/>
      <c r="H457" s="51"/>
      <c r="I457" s="51"/>
      <c r="J457" s="51"/>
      <c r="K457" s="51"/>
      <c r="L457" s="51"/>
      <c r="M457" s="51"/>
    </row>
    <row r="458" spans="1:13" ht="30" customHeight="1">
      <c r="A458" s="51"/>
      <c r="B458" s="51"/>
      <c r="C458" s="51"/>
      <c r="D458" s="51"/>
      <c r="E458" s="51"/>
      <c r="F458" s="51"/>
      <c r="G458" s="51"/>
      <c r="H458" s="51"/>
      <c r="I458" s="51"/>
      <c r="J458" s="51"/>
      <c r="K458" s="51"/>
      <c r="L458" s="51"/>
      <c r="M458" s="51"/>
    </row>
    <row r="459" spans="1:13" ht="30" customHeight="1">
      <c r="A459" s="51"/>
      <c r="B459" s="51"/>
      <c r="C459" s="51"/>
      <c r="D459" s="51"/>
      <c r="E459" s="51"/>
      <c r="F459" s="52"/>
      <c r="G459" s="51"/>
      <c r="H459" s="52"/>
      <c r="I459" s="51"/>
      <c r="J459" s="52"/>
      <c r="K459" s="51"/>
      <c r="L459" s="52"/>
      <c r="M459" s="51"/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8" manualBreakCount="18">
    <brk id="27" max="16383" man="1"/>
    <brk id="51" max="16383" man="1"/>
    <brk id="75" max="16383" man="1"/>
    <brk id="99" max="16383" man="1"/>
    <brk id="123" max="16383" man="1"/>
    <brk id="147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  <brk id="363" max="16383" man="1"/>
    <brk id="387" max="16383" man="1"/>
    <brk id="411" max="16383" man="1"/>
    <brk id="435" max="16383" man="1"/>
    <brk id="45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3"/>
  <sheetViews>
    <sheetView workbookViewId="0">
      <selection activeCell="F36" sqref="F36"/>
    </sheetView>
  </sheetViews>
  <sheetFormatPr defaultRowHeight="16.5"/>
  <cols>
    <col min="1" max="1" width="0.625" style="63" customWidth="1"/>
    <col min="2" max="2" width="6.375" style="63" customWidth="1"/>
    <col min="3" max="3" width="19.25" style="63" customWidth="1"/>
    <col min="4" max="4" width="17.625" style="63" customWidth="1"/>
    <col min="5" max="5" width="11.25" style="63" customWidth="1"/>
    <col min="6" max="6" width="6.375" style="63" customWidth="1"/>
    <col min="7" max="7" width="15.25" style="63" customWidth="1"/>
    <col min="8" max="8" width="13.375" style="63" customWidth="1"/>
    <col min="9" max="9" width="12.875" style="63" customWidth="1"/>
    <col min="10" max="10" width="13.5" style="63" customWidth="1"/>
    <col min="11" max="11" width="11.25" style="63" customWidth="1"/>
    <col min="12" max="256" width="9" style="63"/>
    <col min="257" max="257" width="0.625" style="63" customWidth="1"/>
    <col min="258" max="258" width="6.375" style="63" customWidth="1"/>
    <col min="259" max="259" width="19.25" style="63" customWidth="1"/>
    <col min="260" max="260" width="17.625" style="63" customWidth="1"/>
    <col min="261" max="261" width="11.25" style="63" customWidth="1"/>
    <col min="262" max="262" width="6.375" style="63" customWidth="1"/>
    <col min="263" max="263" width="15.25" style="63" customWidth="1"/>
    <col min="264" max="264" width="13.375" style="63" customWidth="1"/>
    <col min="265" max="265" width="12.875" style="63" customWidth="1"/>
    <col min="266" max="266" width="13.5" style="63" customWidth="1"/>
    <col min="267" max="267" width="11.25" style="63" customWidth="1"/>
    <col min="268" max="512" width="9" style="63"/>
    <col min="513" max="513" width="0.625" style="63" customWidth="1"/>
    <col min="514" max="514" width="6.375" style="63" customWidth="1"/>
    <col min="515" max="515" width="19.25" style="63" customWidth="1"/>
    <col min="516" max="516" width="17.625" style="63" customWidth="1"/>
    <col min="517" max="517" width="11.25" style="63" customWidth="1"/>
    <col min="518" max="518" width="6.375" style="63" customWidth="1"/>
    <col min="519" max="519" width="15.25" style="63" customWidth="1"/>
    <col min="520" max="520" width="13.375" style="63" customWidth="1"/>
    <col min="521" max="521" width="12.875" style="63" customWidth="1"/>
    <col min="522" max="522" width="13.5" style="63" customWidth="1"/>
    <col min="523" max="523" width="11.25" style="63" customWidth="1"/>
    <col min="524" max="768" width="9" style="63"/>
    <col min="769" max="769" width="0.625" style="63" customWidth="1"/>
    <col min="770" max="770" width="6.375" style="63" customWidth="1"/>
    <col min="771" max="771" width="19.25" style="63" customWidth="1"/>
    <col min="772" max="772" width="17.625" style="63" customWidth="1"/>
    <col min="773" max="773" width="11.25" style="63" customWidth="1"/>
    <col min="774" max="774" width="6.375" style="63" customWidth="1"/>
    <col min="775" max="775" width="15.25" style="63" customWidth="1"/>
    <col min="776" max="776" width="13.375" style="63" customWidth="1"/>
    <col min="777" max="777" width="12.875" style="63" customWidth="1"/>
    <col min="778" max="778" width="13.5" style="63" customWidth="1"/>
    <col min="779" max="779" width="11.25" style="63" customWidth="1"/>
    <col min="780" max="1024" width="9" style="63"/>
    <col min="1025" max="1025" width="0.625" style="63" customWidth="1"/>
    <col min="1026" max="1026" width="6.375" style="63" customWidth="1"/>
    <col min="1027" max="1027" width="19.25" style="63" customWidth="1"/>
    <col min="1028" max="1028" width="17.625" style="63" customWidth="1"/>
    <col min="1029" max="1029" width="11.25" style="63" customWidth="1"/>
    <col min="1030" max="1030" width="6.375" style="63" customWidth="1"/>
    <col min="1031" max="1031" width="15.25" style="63" customWidth="1"/>
    <col min="1032" max="1032" width="13.375" style="63" customWidth="1"/>
    <col min="1033" max="1033" width="12.875" style="63" customWidth="1"/>
    <col min="1034" max="1034" width="13.5" style="63" customWidth="1"/>
    <col min="1035" max="1035" width="11.25" style="63" customWidth="1"/>
    <col min="1036" max="1280" width="9" style="63"/>
    <col min="1281" max="1281" width="0.625" style="63" customWidth="1"/>
    <col min="1282" max="1282" width="6.375" style="63" customWidth="1"/>
    <col min="1283" max="1283" width="19.25" style="63" customWidth="1"/>
    <col min="1284" max="1284" width="17.625" style="63" customWidth="1"/>
    <col min="1285" max="1285" width="11.25" style="63" customWidth="1"/>
    <col min="1286" max="1286" width="6.375" style="63" customWidth="1"/>
    <col min="1287" max="1287" width="15.25" style="63" customWidth="1"/>
    <col min="1288" max="1288" width="13.375" style="63" customWidth="1"/>
    <col min="1289" max="1289" width="12.875" style="63" customWidth="1"/>
    <col min="1290" max="1290" width="13.5" style="63" customWidth="1"/>
    <col min="1291" max="1291" width="11.25" style="63" customWidth="1"/>
    <col min="1292" max="1536" width="9" style="63"/>
    <col min="1537" max="1537" width="0.625" style="63" customWidth="1"/>
    <col min="1538" max="1538" width="6.375" style="63" customWidth="1"/>
    <col min="1539" max="1539" width="19.25" style="63" customWidth="1"/>
    <col min="1540" max="1540" width="17.625" style="63" customWidth="1"/>
    <col min="1541" max="1541" width="11.25" style="63" customWidth="1"/>
    <col min="1542" max="1542" width="6.375" style="63" customWidth="1"/>
    <col min="1543" max="1543" width="15.25" style="63" customWidth="1"/>
    <col min="1544" max="1544" width="13.375" style="63" customWidth="1"/>
    <col min="1545" max="1545" width="12.875" style="63" customWidth="1"/>
    <col min="1546" max="1546" width="13.5" style="63" customWidth="1"/>
    <col min="1547" max="1547" width="11.25" style="63" customWidth="1"/>
    <col min="1548" max="1792" width="9" style="63"/>
    <col min="1793" max="1793" width="0.625" style="63" customWidth="1"/>
    <col min="1794" max="1794" width="6.375" style="63" customWidth="1"/>
    <col min="1795" max="1795" width="19.25" style="63" customWidth="1"/>
    <col min="1796" max="1796" width="17.625" style="63" customWidth="1"/>
    <col min="1797" max="1797" width="11.25" style="63" customWidth="1"/>
    <col min="1798" max="1798" width="6.375" style="63" customWidth="1"/>
    <col min="1799" max="1799" width="15.25" style="63" customWidth="1"/>
    <col min="1800" max="1800" width="13.375" style="63" customWidth="1"/>
    <col min="1801" max="1801" width="12.875" style="63" customWidth="1"/>
    <col min="1802" max="1802" width="13.5" style="63" customWidth="1"/>
    <col min="1803" max="1803" width="11.25" style="63" customWidth="1"/>
    <col min="1804" max="2048" width="9" style="63"/>
    <col min="2049" max="2049" width="0.625" style="63" customWidth="1"/>
    <col min="2050" max="2050" width="6.375" style="63" customWidth="1"/>
    <col min="2051" max="2051" width="19.25" style="63" customWidth="1"/>
    <col min="2052" max="2052" width="17.625" style="63" customWidth="1"/>
    <col min="2053" max="2053" width="11.25" style="63" customWidth="1"/>
    <col min="2054" max="2054" width="6.375" style="63" customWidth="1"/>
    <col min="2055" max="2055" width="15.25" style="63" customWidth="1"/>
    <col min="2056" max="2056" width="13.375" style="63" customWidth="1"/>
    <col min="2057" max="2057" width="12.875" style="63" customWidth="1"/>
    <col min="2058" max="2058" width="13.5" style="63" customWidth="1"/>
    <col min="2059" max="2059" width="11.25" style="63" customWidth="1"/>
    <col min="2060" max="2304" width="9" style="63"/>
    <col min="2305" max="2305" width="0.625" style="63" customWidth="1"/>
    <col min="2306" max="2306" width="6.375" style="63" customWidth="1"/>
    <col min="2307" max="2307" width="19.25" style="63" customWidth="1"/>
    <col min="2308" max="2308" width="17.625" style="63" customWidth="1"/>
    <col min="2309" max="2309" width="11.25" style="63" customWidth="1"/>
    <col min="2310" max="2310" width="6.375" style="63" customWidth="1"/>
    <col min="2311" max="2311" width="15.25" style="63" customWidth="1"/>
    <col min="2312" max="2312" width="13.375" style="63" customWidth="1"/>
    <col min="2313" max="2313" width="12.875" style="63" customWidth="1"/>
    <col min="2314" max="2314" width="13.5" style="63" customWidth="1"/>
    <col min="2315" max="2315" width="11.25" style="63" customWidth="1"/>
    <col min="2316" max="2560" width="9" style="63"/>
    <col min="2561" max="2561" width="0.625" style="63" customWidth="1"/>
    <col min="2562" max="2562" width="6.375" style="63" customWidth="1"/>
    <col min="2563" max="2563" width="19.25" style="63" customWidth="1"/>
    <col min="2564" max="2564" width="17.625" style="63" customWidth="1"/>
    <col min="2565" max="2565" width="11.25" style="63" customWidth="1"/>
    <col min="2566" max="2566" width="6.375" style="63" customWidth="1"/>
    <col min="2567" max="2567" width="15.25" style="63" customWidth="1"/>
    <col min="2568" max="2568" width="13.375" style="63" customWidth="1"/>
    <col min="2569" max="2569" width="12.875" style="63" customWidth="1"/>
    <col min="2570" max="2570" width="13.5" style="63" customWidth="1"/>
    <col min="2571" max="2571" width="11.25" style="63" customWidth="1"/>
    <col min="2572" max="2816" width="9" style="63"/>
    <col min="2817" max="2817" width="0.625" style="63" customWidth="1"/>
    <col min="2818" max="2818" width="6.375" style="63" customWidth="1"/>
    <col min="2819" max="2819" width="19.25" style="63" customWidth="1"/>
    <col min="2820" max="2820" width="17.625" style="63" customWidth="1"/>
    <col min="2821" max="2821" width="11.25" style="63" customWidth="1"/>
    <col min="2822" max="2822" width="6.375" style="63" customWidth="1"/>
    <col min="2823" max="2823" width="15.25" style="63" customWidth="1"/>
    <col min="2824" max="2824" width="13.375" style="63" customWidth="1"/>
    <col min="2825" max="2825" width="12.875" style="63" customWidth="1"/>
    <col min="2826" max="2826" width="13.5" style="63" customWidth="1"/>
    <col min="2827" max="2827" width="11.25" style="63" customWidth="1"/>
    <col min="2828" max="3072" width="9" style="63"/>
    <col min="3073" max="3073" width="0.625" style="63" customWidth="1"/>
    <col min="3074" max="3074" width="6.375" style="63" customWidth="1"/>
    <col min="3075" max="3075" width="19.25" style="63" customWidth="1"/>
    <col min="3076" max="3076" width="17.625" style="63" customWidth="1"/>
    <col min="3077" max="3077" width="11.25" style="63" customWidth="1"/>
    <col min="3078" max="3078" width="6.375" style="63" customWidth="1"/>
    <col min="3079" max="3079" width="15.25" style="63" customWidth="1"/>
    <col min="3080" max="3080" width="13.375" style="63" customWidth="1"/>
    <col min="3081" max="3081" width="12.875" style="63" customWidth="1"/>
    <col min="3082" max="3082" width="13.5" style="63" customWidth="1"/>
    <col min="3083" max="3083" width="11.25" style="63" customWidth="1"/>
    <col min="3084" max="3328" width="9" style="63"/>
    <col min="3329" max="3329" width="0.625" style="63" customWidth="1"/>
    <col min="3330" max="3330" width="6.375" style="63" customWidth="1"/>
    <col min="3331" max="3331" width="19.25" style="63" customWidth="1"/>
    <col min="3332" max="3332" width="17.625" style="63" customWidth="1"/>
    <col min="3333" max="3333" width="11.25" style="63" customWidth="1"/>
    <col min="3334" max="3334" width="6.375" style="63" customWidth="1"/>
    <col min="3335" max="3335" width="15.25" style="63" customWidth="1"/>
    <col min="3336" max="3336" width="13.375" style="63" customWidth="1"/>
    <col min="3337" max="3337" width="12.875" style="63" customWidth="1"/>
    <col min="3338" max="3338" width="13.5" style="63" customWidth="1"/>
    <col min="3339" max="3339" width="11.25" style="63" customWidth="1"/>
    <col min="3340" max="3584" width="9" style="63"/>
    <col min="3585" max="3585" width="0.625" style="63" customWidth="1"/>
    <col min="3586" max="3586" width="6.375" style="63" customWidth="1"/>
    <col min="3587" max="3587" width="19.25" style="63" customWidth="1"/>
    <col min="3588" max="3588" width="17.625" style="63" customWidth="1"/>
    <col min="3589" max="3589" width="11.25" style="63" customWidth="1"/>
    <col min="3590" max="3590" width="6.375" style="63" customWidth="1"/>
    <col min="3591" max="3591" width="15.25" style="63" customWidth="1"/>
    <col min="3592" max="3592" width="13.375" style="63" customWidth="1"/>
    <col min="3593" max="3593" width="12.875" style="63" customWidth="1"/>
    <col min="3594" max="3594" width="13.5" style="63" customWidth="1"/>
    <col min="3595" max="3595" width="11.25" style="63" customWidth="1"/>
    <col min="3596" max="3840" width="9" style="63"/>
    <col min="3841" max="3841" width="0.625" style="63" customWidth="1"/>
    <col min="3842" max="3842" width="6.375" style="63" customWidth="1"/>
    <col min="3843" max="3843" width="19.25" style="63" customWidth="1"/>
    <col min="3844" max="3844" width="17.625" style="63" customWidth="1"/>
    <col min="3845" max="3845" width="11.25" style="63" customWidth="1"/>
    <col min="3846" max="3846" width="6.375" style="63" customWidth="1"/>
    <col min="3847" max="3847" width="15.25" style="63" customWidth="1"/>
    <col min="3848" max="3848" width="13.375" style="63" customWidth="1"/>
    <col min="3849" max="3849" width="12.875" style="63" customWidth="1"/>
    <col min="3850" max="3850" width="13.5" style="63" customWidth="1"/>
    <col min="3851" max="3851" width="11.25" style="63" customWidth="1"/>
    <col min="3852" max="4096" width="9" style="63"/>
    <col min="4097" max="4097" width="0.625" style="63" customWidth="1"/>
    <col min="4098" max="4098" width="6.375" style="63" customWidth="1"/>
    <col min="4099" max="4099" width="19.25" style="63" customWidth="1"/>
    <col min="4100" max="4100" width="17.625" style="63" customWidth="1"/>
    <col min="4101" max="4101" width="11.25" style="63" customWidth="1"/>
    <col min="4102" max="4102" width="6.375" style="63" customWidth="1"/>
    <col min="4103" max="4103" width="15.25" style="63" customWidth="1"/>
    <col min="4104" max="4104" width="13.375" style="63" customWidth="1"/>
    <col min="4105" max="4105" width="12.875" style="63" customWidth="1"/>
    <col min="4106" max="4106" width="13.5" style="63" customWidth="1"/>
    <col min="4107" max="4107" width="11.25" style="63" customWidth="1"/>
    <col min="4108" max="4352" width="9" style="63"/>
    <col min="4353" max="4353" width="0.625" style="63" customWidth="1"/>
    <col min="4354" max="4354" width="6.375" style="63" customWidth="1"/>
    <col min="4355" max="4355" width="19.25" style="63" customWidth="1"/>
    <col min="4356" max="4356" width="17.625" style="63" customWidth="1"/>
    <col min="4357" max="4357" width="11.25" style="63" customWidth="1"/>
    <col min="4358" max="4358" width="6.375" style="63" customWidth="1"/>
    <col min="4359" max="4359" width="15.25" style="63" customWidth="1"/>
    <col min="4360" max="4360" width="13.375" style="63" customWidth="1"/>
    <col min="4361" max="4361" width="12.875" style="63" customWidth="1"/>
    <col min="4362" max="4362" width="13.5" style="63" customWidth="1"/>
    <col min="4363" max="4363" width="11.25" style="63" customWidth="1"/>
    <col min="4364" max="4608" width="9" style="63"/>
    <col min="4609" max="4609" width="0.625" style="63" customWidth="1"/>
    <col min="4610" max="4610" width="6.375" style="63" customWidth="1"/>
    <col min="4611" max="4611" width="19.25" style="63" customWidth="1"/>
    <col min="4612" max="4612" width="17.625" style="63" customWidth="1"/>
    <col min="4613" max="4613" width="11.25" style="63" customWidth="1"/>
    <col min="4614" max="4614" width="6.375" style="63" customWidth="1"/>
    <col min="4615" max="4615" width="15.25" style="63" customWidth="1"/>
    <col min="4616" max="4616" width="13.375" style="63" customWidth="1"/>
    <col min="4617" max="4617" width="12.875" style="63" customWidth="1"/>
    <col min="4618" max="4618" width="13.5" style="63" customWidth="1"/>
    <col min="4619" max="4619" width="11.25" style="63" customWidth="1"/>
    <col min="4620" max="4864" width="9" style="63"/>
    <col min="4865" max="4865" width="0.625" style="63" customWidth="1"/>
    <col min="4866" max="4866" width="6.375" style="63" customWidth="1"/>
    <col min="4867" max="4867" width="19.25" style="63" customWidth="1"/>
    <col min="4868" max="4868" width="17.625" style="63" customWidth="1"/>
    <col min="4869" max="4869" width="11.25" style="63" customWidth="1"/>
    <col min="4870" max="4870" width="6.375" style="63" customWidth="1"/>
    <col min="4871" max="4871" width="15.25" style="63" customWidth="1"/>
    <col min="4872" max="4872" width="13.375" style="63" customWidth="1"/>
    <col min="4873" max="4873" width="12.875" style="63" customWidth="1"/>
    <col min="4874" max="4874" width="13.5" style="63" customWidth="1"/>
    <col min="4875" max="4875" width="11.25" style="63" customWidth="1"/>
    <col min="4876" max="5120" width="9" style="63"/>
    <col min="5121" max="5121" width="0.625" style="63" customWidth="1"/>
    <col min="5122" max="5122" width="6.375" style="63" customWidth="1"/>
    <col min="5123" max="5123" width="19.25" style="63" customWidth="1"/>
    <col min="5124" max="5124" width="17.625" style="63" customWidth="1"/>
    <col min="5125" max="5125" width="11.25" style="63" customWidth="1"/>
    <col min="5126" max="5126" width="6.375" style="63" customWidth="1"/>
    <col min="5127" max="5127" width="15.25" style="63" customWidth="1"/>
    <col min="5128" max="5128" width="13.375" style="63" customWidth="1"/>
    <col min="5129" max="5129" width="12.875" style="63" customWidth="1"/>
    <col min="5130" max="5130" width="13.5" style="63" customWidth="1"/>
    <col min="5131" max="5131" width="11.25" style="63" customWidth="1"/>
    <col min="5132" max="5376" width="9" style="63"/>
    <col min="5377" max="5377" width="0.625" style="63" customWidth="1"/>
    <col min="5378" max="5378" width="6.375" style="63" customWidth="1"/>
    <col min="5379" max="5379" width="19.25" style="63" customWidth="1"/>
    <col min="5380" max="5380" width="17.625" style="63" customWidth="1"/>
    <col min="5381" max="5381" width="11.25" style="63" customWidth="1"/>
    <col min="5382" max="5382" width="6.375" style="63" customWidth="1"/>
    <col min="5383" max="5383" width="15.25" style="63" customWidth="1"/>
    <col min="5384" max="5384" width="13.375" style="63" customWidth="1"/>
    <col min="5385" max="5385" width="12.875" style="63" customWidth="1"/>
    <col min="5386" max="5386" width="13.5" style="63" customWidth="1"/>
    <col min="5387" max="5387" width="11.25" style="63" customWidth="1"/>
    <col min="5388" max="5632" width="9" style="63"/>
    <col min="5633" max="5633" width="0.625" style="63" customWidth="1"/>
    <col min="5634" max="5634" width="6.375" style="63" customWidth="1"/>
    <col min="5635" max="5635" width="19.25" style="63" customWidth="1"/>
    <col min="5636" max="5636" width="17.625" style="63" customWidth="1"/>
    <col min="5637" max="5637" width="11.25" style="63" customWidth="1"/>
    <col min="5638" max="5638" width="6.375" style="63" customWidth="1"/>
    <col min="5639" max="5639" width="15.25" style="63" customWidth="1"/>
    <col min="5640" max="5640" width="13.375" style="63" customWidth="1"/>
    <col min="5641" max="5641" width="12.875" style="63" customWidth="1"/>
    <col min="5642" max="5642" width="13.5" style="63" customWidth="1"/>
    <col min="5643" max="5643" width="11.25" style="63" customWidth="1"/>
    <col min="5644" max="5888" width="9" style="63"/>
    <col min="5889" max="5889" width="0.625" style="63" customWidth="1"/>
    <col min="5890" max="5890" width="6.375" style="63" customWidth="1"/>
    <col min="5891" max="5891" width="19.25" style="63" customWidth="1"/>
    <col min="5892" max="5892" width="17.625" style="63" customWidth="1"/>
    <col min="5893" max="5893" width="11.25" style="63" customWidth="1"/>
    <col min="5894" max="5894" width="6.375" style="63" customWidth="1"/>
    <col min="5895" max="5895" width="15.25" style="63" customWidth="1"/>
    <col min="5896" max="5896" width="13.375" style="63" customWidth="1"/>
    <col min="5897" max="5897" width="12.875" style="63" customWidth="1"/>
    <col min="5898" max="5898" width="13.5" style="63" customWidth="1"/>
    <col min="5899" max="5899" width="11.25" style="63" customWidth="1"/>
    <col min="5900" max="6144" width="9" style="63"/>
    <col min="6145" max="6145" width="0.625" style="63" customWidth="1"/>
    <col min="6146" max="6146" width="6.375" style="63" customWidth="1"/>
    <col min="6147" max="6147" width="19.25" style="63" customWidth="1"/>
    <col min="6148" max="6148" width="17.625" style="63" customWidth="1"/>
    <col min="6149" max="6149" width="11.25" style="63" customWidth="1"/>
    <col min="6150" max="6150" width="6.375" style="63" customWidth="1"/>
    <col min="6151" max="6151" width="15.25" style="63" customWidth="1"/>
    <col min="6152" max="6152" width="13.375" style="63" customWidth="1"/>
    <col min="6153" max="6153" width="12.875" style="63" customWidth="1"/>
    <col min="6154" max="6154" width="13.5" style="63" customWidth="1"/>
    <col min="6155" max="6155" width="11.25" style="63" customWidth="1"/>
    <col min="6156" max="6400" width="9" style="63"/>
    <col min="6401" max="6401" width="0.625" style="63" customWidth="1"/>
    <col min="6402" max="6402" width="6.375" style="63" customWidth="1"/>
    <col min="6403" max="6403" width="19.25" style="63" customWidth="1"/>
    <col min="6404" max="6404" width="17.625" style="63" customWidth="1"/>
    <col min="6405" max="6405" width="11.25" style="63" customWidth="1"/>
    <col min="6406" max="6406" width="6.375" style="63" customWidth="1"/>
    <col min="6407" max="6407" width="15.25" style="63" customWidth="1"/>
    <col min="6408" max="6408" width="13.375" style="63" customWidth="1"/>
    <col min="6409" max="6409" width="12.875" style="63" customWidth="1"/>
    <col min="6410" max="6410" width="13.5" style="63" customWidth="1"/>
    <col min="6411" max="6411" width="11.25" style="63" customWidth="1"/>
    <col min="6412" max="6656" width="9" style="63"/>
    <col min="6657" max="6657" width="0.625" style="63" customWidth="1"/>
    <col min="6658" max="6658" width="6.375" style="63" customWidth="1"/>
    <col min="6659" max="6659" width="19.25" style="63" customWidth="1"/>
    <col min="6660" max="6660" width="17.625" style="63" customWidth="1"/>
    <col min="6661" max="6661" width="11.25" style="63" customWidth="1"/>
    <col min="6662" max="6662" width="6.375" style="63" customWidth="1"/>
    <col min="6663" max="6663" width="15.25" style="63" customWidth="1"/>
    <col min="6664" max="6664" width="13.375" style="63" customWidth="1"/>
    <col min="6665" max="6665" width="12.875" style="63" customWidth="1"/>
    <col min="6666" max="6666" width="13.5" style="63" customWidth="1"/>
    <col min="6667" max="6667" width="11.25" style="63" customWidth="1"/>
    <col min="6668" max="6912" width="9" style="63"/>
    <col min="6913" max="6913" width="0.625" style="63" customWidth="1"/>
    <col min="6914" max="6914" width="6.375" style="63" customWidth="1"/>
    <col min="6915" max="6915" width="19.25" style="63" customWidth="1"/>
    <col min="6916" max="6916" width="17.625" style="63" customWidth="1"/>
    <col min="6917" max="6917" width="11.25" style="63" customWidth="1"/>
    <col min="6918" max="6918" width="6.375" style="63" customWidth="1"/>
    <col min="6919" max="6919" width="15.25" style="63" customWidth="1"/>
    <col min="6920" max="6920" width="13.375" style="63" customWidth="1"/>
    <col min="6921" max="6921" width="12.875" style="63" customWidth="1"/>
    <col min="6922" max="6922" width="13.5" style="63" customWidth="1"/>
    <col min="6923" max="6923" width="11.25" style="63" customWidth="1"/>
    <col min="6924" max="7168" width="9" style="63"/>
    <col min="7169" max="7169" width="0.625" style="63" customWidth="1"/>
    <col min="7170" max="7170" width="6.375" style="63" customWidth="1"/>
    <col min="7171" max="7171" width="19.25" style="63" customWidth="1"/>
    <col min="7172" max="7172" width="17.625" style="63" customWidth="1"/>
    <col min="7173" max="7173" width="11.25" style="63" customWidth="1"/>
    <col min="7174" max="7174" width="6.375" style="63" customWidth="1"/>
    <col min="7175" max="7175" width="15.25" style="63" customWidth="1"/>
    <col min="7176" max="7176" width="13.375" style="63" customWidth="1"/>
    <col min="7177" max="7177" width="12.875" style="63" customWidth="1"/>
    <col min="7178" max="7178" width="13.5" style="63" customWidth="1"/>
    <col min="7179" max="7179" width="11.25" style="63" customWidth="1"/>
    <col min="7180" max="7424" width="9" style="63"/>
    <col min="7425" max="7425" width="0.625" style="63" customWidth="1"/>
    <col min="7426" max="7426" width="6.375" style="63" customWidth="1"/>
    <col min="7427" max="7427" width="19.25" style="63" customWidth="1"/>
    <col min="7428" max="7428" width="17.625" style="63" customWidth="1"/>
    <col min="7429" max="7429" width="11.25" style="63" customWidth="1"/>
    <col min="7430" max="7430" width="6.375" style="63" customWidth="1"/>
    <col min="7431" max="7431" width="15.25" style="63" customWidth="1"/>
    <col min="7432" max="7432" width="13.375" style="63" customWidth="1"/>
    <col min="7433" max="7433" width="12.875" style="63" customWidth="1"/>
    <col min="7434" max="7434" width="13.5" style="63" customWidth="1"/>
    <col min="7435" max="7435" width="11.25" style="63" customWidth="1"/>
    <col min="7436" max="7680" width="9" style="63"/>
    <col min="7681" max="7681" width="0.625" style="63" customWidth="1"/>
    <col min="7682" max="7682" width="6.375" style="63" customWidth="1"/>
    <col min="7683" max="7683" width="19.25" style="63" customWidth="1"/>
    <col min="7684" max="7684" width="17.625" style="63" customWidth="1"/>
    <col min="7685" max="7685" width="11.25" style="63" customWidth="1"/>
    <col min="7686" max="7686" width="6.375" style="63" customWidth="1"/>
    <col min="7687" max="7687" width="15.25" style="63" customWidth="1"/>
    <col min="7688" max="7688" width="13.375" style="63" customWidth="1"/>
    <col min="7689" max="7689" width="12.875" style="63" customWidth="1"/>
    <col min="7690" max="7690" width="13.5" style="63" customWidth="1"/>
    <col min="7691" max="7691" width="11.25" style="63" customWidth="1"/>
    <col min="7692" max="7936" width="9" style="63"/>
    <col min="7937" max="7937" width="0.625" style="63" customWidth="1"/>
    <col min="7938" max="7938" width="6.375" style="63" customWidth="1"/>
    <col min="7939" max="7939" width="19.25" style="63" customWidth="1"/>
    <col min="7940" max="7940" width="17.625" style="63" customWidth="1"/>
    <col min="7941" max="7941" width="11.25" style="63" customWidth="1"/>
    <col min="7942" max="7942" width="6.375" style="63" customWidth="1"/>
    <col min="7943" max="7943" width="15.25" style="63" customWidth="1"/>
    <col min="7944" max="7944" width="13.375" style="63" customWidth="1"/>
    <col min="7945" max="7945" width="12.875" style="63" customWidth="1"/>
    <col min="7946" max="7946" width="13.5" style="63" customWidth="1"/>
    <col min="7947" max="7947" width="11.25" style="63" customWidth="1"/>
    <col min="7948" max="8192" width="9" style="63"/>
    <col min="8193" max="8193" width="0.625" style="63" customWidth="1"/>
    <col min="8194" max="8194" width="6.375" style="63" customWidth="1"/>
    <col min="8195" max="8195" width="19.25" style="63" customWidth="1"/>
    <col min="8196" max="8196" width="17.625" style="63" customWidth="1"/>
    <col min="8197" max="8197" width="11.25" style="63" customWidth="1"/>
    <col min="8198" max="8198" width="6.375" style="63" customWidth="1"/>
    <col min="8199" max="8199" width="15.25" style="63" customWidth="1"/>
    <col min="8200" max="8200" width="13.375" style="63" customWidth="1"/>
    <col min="8201" max="8201" width="12.875" style="63" customWidth="1"/>
    <col min="8202" max="8202" width="13.5" style="63" customWidth="1"/>
    <col min="8203" max="8203" width="11.25" style="63" customWidth="1"/>
    <col min="8204" max="8448" width="9" style="63"/>
    <col min="8449" max="8449" width="0.625" style="63" customWidth="1"/>
    <col min="8450" max="8450" width="6.375" style="63" customWidth="1"/>
    <col min="8451" max="8451" width="19.25" style="63" customWidth="1"/>
    <col min="8452" max="8452" width="17.625" style="63" customWidth="1"/>
    <col min="8453" max="8453" width="11.25" style="63" customWidth="1"/>
    <col min="8454" max="8454" width="6.375" style="63" customWidth="1"/>
    <col min="8455" max="8455" width="15.25" style="63" customWidth="1"/>
    <col min="8456" max="8456" width="13.375" style="63" customWidth="1"/>
    <col min="8457" max="8457" width="12.875" style="63" customWidth="1"/>
    <col min="8458" max="8458" width="13.5" style="63" customWidth="1"/>
    <col min="8459" max="8459" width="11.25" style="63" customWidth="1"/>
    <col min="8460" max="8704" width="9" style="63"/>
    <col min="8705" max="8705" width="0.625" style="63" customWidth="1"/>
    <col min="8706" max="8706" width="6.375" style="63" customWidth="1"/>
    <col min="8707" max="8707" width="19.25" style="63" customWidth="1"/>
    <col min="8708" max="8708" width="17.625" style="63" customWidth="1"/>
    <col min="8709" max="8709" width="11.25" style="63" customWidth="1"/>
    <col min="8710" max="8710" width="6.375" style="63" customWidth="1"/>
    <col min="8711" max="8711" width="15.25" style="63" customWidth="1"/>
    <col min="8712" max="8712" width="13.375" style="63" customWidth="1"/>
    <col min="8713" max="8713" width="12.875" style="63" customWidth="1"/>
    <col min="8714" max="8714" width="13.5" style="63" customWidth="1"/>
    <col min="8715" max="8715" width="11.25" style="63" customWidth="1"/>
    <col min="8716" max="8960" width="9" style="63"/>
    <col min="8961" max="8961" width="0.625" style="63" customWidth="1"/>
    <col min="8962" max="8962" width="6.375" style="63" customWidth="1"/>
    <col min="8963" max="8963" width="19.25" style="63" customWidth="1"/>
    <col min="8964" max="8964" width="17.625" style="63" customWidth="1"/>
    <col min="8965" max="8965" width="11.25" style="63" customWidth="1"/>
    <col min="8966" max="8966" width="6.375" style="63" customWidth="1"/>
    <col min="8967" max="8967" width="15.25" style="63" customWidth="1"/>
    <col min="8968" max="8968" width="13.375" style="63" customWidth="1"/>
    <col min="8969" max="8969" width="12.875" style="63" customWidth="1"/>
    <col min="8970" max="8970" width="13.5" style="63" customWidth="1"/>
    <col min="8971" max="8971" width="11.25" style="63" customWidth="1"/>
    <col min="8972" max="9216" width="9" style="63"/>
    <col min="9217" max="9217" width="0.625" style="63" customWidth="1"/>
    <col min="9218" max="9218" width="6.375" style="63" customWidth="1"/>
    <col min="9219" max="9219" width="19.25" style="63" customWidth="1"/>
    <col min="9220" max="9220" width="17.625" style="63" customWidth="1"/>
    <col min="9221" max="9221" width="11.25" style="63" customWidth="1"/>
    <col min="9222" max="9222" width="6.375" style="63" customWidth="1"/>
    <col min="9223" max="9223" width="15.25" style="63" customWidth="1"/>
    <col min="9224" max="9224" width="13.375" style="63" customWidth="1"/>
    <col min="9225" max="9225" width="12.875" style="63" customWidth="1"/>
    <col min="9226" max="9226" width="13.5" style="63" customWidth="1"/>
    <col min="9227" max="9227" width="11.25" style="63" customWidth="1"/>
    <col min="9228" max="9472" width="9" style="63"/>
    <col min="9473" max="9473" width="0.625" style="63" customWidth="1"/>
    <col min="9474" max="9474" width="6.375" style="63" customWidth="1"/>
    <col min="9475" max="9475" width="19.25" style="63" customWidth="1"/>
    <col min="9476" max="9476" width="17.625" style="63" customWidth="1"/>
    <col min="9477" max="9477" width="11.25" style="63" customWidth="1"/>
    <col min="9478" max="9478" width="6.375" style="63" customWidth="1"/>
    <col min="9479" max="9479" width="15.25" style="63" customWidth="1"/>
    <col min="9480" max="9480" width="13.375" style="63" customWidth="1"/>
    <col min="9481" max="9481" width="12.875" style="63" customWidth="1"/>
    <col min="9482" max="9482" width="13.5" style="63" customWidth="1"/>
    <col min="9483" max="9483" width="11.25" style="63" customWidth="1"/>
    <col min="9484" max="9728" width="9" style="63"/>
    <col min="9729" max="9729" width="0.625" style="63" customWidth="1"/>
    <col min="9730" max="9730" width="6.375" style="63" customWidth="1"/>
    <col min="9731" max="9731" width="19.25" style="63" customWidth="1"/>
    <col min="9732" max="9732" width="17.625" style="63" customWidth="1"/>
    <col min="9733" max="9733" width="11.25" style="63" customWidth="1"/>
    <col min="9734" max="9734" width="6.375" style="63" customWidth="1"/>
    <col min="9735" max="9735" width="15.25" style="63" customWidth="1"/>
    <col min="9736" max="9736" width="13.375" style="63" customWidth="1"/>
    <col min="9737" max="9737" width="12.875" style="63" customWidth="1"/>
    <col min="9738" max="9738" width="13.5" style="63" customWidth="1"/>
    <col min="9739" max="9739" width="11.25" style="63" customWidth="1"/>
    <col min="9740" max="9984" width="9" style="63"/>
    <col min="9985" max="9985" width="0.625" style="63" customWidth="1"/>
    <col min="9986" max="9986" width="6.375" style="63" customWidth="1"/>
    <col min="9987" max="9987" width="19.25" style="63" customWidth="1"/>
    <col min="9988" max="9988" width="17.625" style="63" customWidth="1"/>
    <col min="9989" max="9989" width="11.25" style="63" customWidth="1"/>
    <col min="9990" max="9990" width="6.375" style="63" customWidth="1"/>
    <col min="9991" max="9991" width="15.25" style="63" customWidth="1"/>
    <col min="9992" max="9992" width="13.375" style="63" customWidth="1"/>
    <col min="9993" max="9993" width="12.875" style="63" customWidth="1"/>
    <col min="9994" max="9994" width="13.5" style="63" customWidth="1"/>
    <col min="9995" max="9995" width="11.25" style="63" customWidth="1"/>
    <col min="9996" max="10240" width="9" style="63"/>
    <col min="10241" max="10241" width="0.625" style="63" customWidth="1"/>
    <col min="10242" max="10242" width="6.375" style="63" customWidth="1"/>
    <col min="10243" max="10243" width="19.25" style="63" customWidth="1"/>
    <col min="10244" max="10244" width="17.625" style="63" customWidth="1"/>
    <col min="10245" max="10245" width="11.25" style="63" customWidth="1"/>
    <col min="10246" max="10246" width="6.375" style="63" customWidth="1"/>
    <col min="10247" max="10247" width="15.25" style="63" customWidth="1"/>
    <col min="10248" max="10248" width="13.375" style="63" customWidth="1"/>
    <col min="10249" max="10249" width="12.875" style="63" customWidth="1"/>
    <col min="10250" max="10250" width="13.5" style="63" customWidth="1"/>
    <col min="10251" max="10251" width="11.25" style="63" customWidth="1"/>
    <col min="10252" max="10496" width="9" style="63"/>
    <col min="10497" max="10497" width="0.625" style="63" customWidth="1"/>
    <col min="10498" max="10498" width="6.375" style="63" customWidth="1"/>
    <col min="10499" max="10499" width="19.25" style="63" customWidth="1"/>
    <col min="10500" max="10500" width="17.625" style="63" customWidth="1"/>
    <col min="10501" max="10501" width="11.25" style="63" customWidth="1"/>
    <col min="10502" max="10502" width="6.375" style="63" customWidth="1"/>
    <col min="10503" max="10503" width="15.25" style="63" customWidth="1"/>
    <col min="10504" max="10504" width="13.375" style="63" customWidth="1"/>
    <col min="10505" max="10505" width="12.875" style="63" customWidth="1"/>
    <col min="10506" max="10506" width="13.5" style="63" customWidth="1"/>
    <col min="10507" max="10507" width="11.25" style="63" customWidth="1"/>
    <col min="10508" max="10752" width="9" style="63"/>
    <col min="10753" max="10753" width="0.625" style="63" customWidth="1"/>
    <col min="10754" max="10754" width="6.375" style="63" customWidth="1"/>
    <col min="10755" max="10755" width="19.25" style="63" customWidth="1"/>
    <col min="10756" max="10756" width="17.625" style="63" customWidth="1"/>
    <col min="10757" max="10757" width="11.25" style="63" customWidth="1"/>
    <col min="10758" max="10758" width="6.375" style="63" customWidth="1"/>
    <col min="10759" max="10759" width="15.25" style="63" customWidth="1"/>
    <col min="10760" max="10760" width="13.375" style="63" customWidth="1"/>
    <col min="10761" max="10761" width="12.875" style="63" customWidth="1"/>
    <col min="10762" max="10762" width="13.5" style="63" customWidth="1"/>
    <col min="10763" max="10763" width="11.25" style="63" customWidth="1"/>
    <col min="10764" max="11008" width="9" style="63"/>
    <col min="11009" max="11009" width="0.625" style="63" customWidth="1"/>
    <col min="11010" max="11010" width="6.375" style="63" customWidth="1"/>
    <col min="11011" max="11011" width="19.25" style="63" customWidth="1"/>
    <col min="11012" max="11012" width="17.625" style="63" customWidth="1"/>
    <col min="11013" max="11013" width="11.25" style="63" customWidth="1"/>
    <col min="11014" max="11014" width="6.375" style="63" customWidth="1"/>
    <col min="11015" max="11015" width="15.25" style="63" customWidth="1"/>
    <col min="11016" max="11016" width="13.375" style="63" customWidth="1"/>
    <col min="11017" max="11017" width="12.875" style="63" customWidth="1"/>
    <col min="11018" max="11018" width="13.5" style="63" customWidth="1"/>
    <col min="11019" max="11019" width="11.25" style="63" customWidth="1"/>
    <col min="11020" max="11264" width="9" style="63"/>
    <col min="11265" max="11265" width="0.625" style="63" customWidth="1"/>
    <col min="11266" max="11266" width="6.375" style="63" customWidth="1"/>
    <col min="11267" max="11267" width="19.25" style="63" customWidth="1"/>
    <col min="11268" max="11268" width="17.625" style="63" customWidth="1"/>
    <col min="11269" max="11269" width="11.25" style="63" customWidth="1"/>
    <col min="11270" max="11270" width="6.375" style="63" customWidth="1"/>
    <col min="11271" max="11271" width="15.25" style="63" customWidth="1"/>
    <col min="11272" max="11272" width="13.375" style="63" customWidth="1"/>
    <col min="11273" max="11273" width="12.875" style="63" customWidth="1"/>
    <col min="11274" max="11274" width="13.5" style="63" customWidth="1"/>
    <col min="11275" max="11275" width="11.25" style="63" customWidth="1"/>
    <col min="11276" max="11520" width="9" style="63"/>
    <col min="11521" max="11521" width="0.625" style="63" customWidth="1"/>
    <col min="11522" max="11522" width="6.375" style="63" customWidth="1"/>
    <col min="11523" max="11523" width="19.25" style="63" customWidth="1"/>
    <col min="11524" max="11524" width="17.625" style="63" customWidth="1"/>
    <col min="11525" max="11525" width="11.25" style="63" customWidth="1"/>
    <col min="11526" max="11526" width="6.375" style="63" customWidth="1"/>
    <col min="11527" max="11527" width="15.25" style="63" customWidth="1"/>
    <col min="11528" max="11528" width="13.375" style="63" customWidth="1"/>
    <col min="11529" max="11529" width="12.875" style="63" customWidth="1"/>
    <col min="11530" max="11530" width="13.5" style="63" customWidth="1"/>
    <col min="11531" max="11531" width="11.25" style="63" customWidth="1"/>
    <col min="11532" max="11776" width="9" style="63"/>
    <col min="11777" max="11777" width="0.625" style="63" customWidth="1"/>
    <col min="11778" max="11778" width="6.375" style="63" customWidth="1"/>
    <col min="11779" max="11779" width="19.25" style="63" customWidth="1"/>
    <col min="11780" max="11780" width="17.625" style="63" customWidth="1"/>
    <col min="11781" max="11781" width="11.25" style="63" customWidth="1"/>
    <col min="11782" max="11782" width="6.375" style="63" customWidth="1"/>
    <col min="11783" max="11783" width="15.25" style="63" customWidth="1"/>
    <col min="11784" max="11784" width="13.375" style="63" customWidth="1"/>
    <col min="11785" max="11785" width="12.875" style="63" customWidth="1"/>
    <col min="11786" max="11786" width="13.5" style="63" customWidth="1"/>
    <col min="11787" max="11787" width="11.25" style="63" customWidth="1"/>
    <col min="11788" max="12032" width="9" style="63"/>
    <col min="12033" max="12033" width="0.625" style="63" customWidth="1"/>
    <col min="12034" max="12034" width="6.375" style="63" customWidth="1"/>
    <col min="12035" max="12035" width="19.25" style="63" customWidth="1"/>
    <col min="12036" max="12036" width="17.625" style="63" customWidth="1"/>
    <col min="12037" max="12037" width="11.25" style="63" customWidth="1"/>
    <col min="12038" max="12038" width="6.375" style="63" customWidth="1"/>
    <col min="12039" max="12039" width="15.25" style="63" customWidth="1"/>
    <col min="12040" max="12040" width="13.375" style="63" customWidth="1"/>
    <col min="12041" max="12041" width="12.875" style="63" customWidth="1"/>
    <col min="12042" max="12042" width="13.5" style="63" customWidth="1"/>
    <col min="12043" max="12043" width="11.25" style="63" customWidth="1"/>
    <col min="12044" max="12288" width="9" style="63"/>
    <col min="12289" max="12289" width="0.625" style="63" customWidth="1"/>
    <col min="12290" max="12290" width="6.375" style="63" customWidth="1"/>
    <col min="12291" max="12291" width="19.25" style="63" customWidth="1"/>
    <col min="12292" max="12292" width="17.625" style="63" customWidth="1"/>
    <col min="12293" max="12293" width="11.25" style="63" customWidth="1"/>
    <col min="12294" max="12294" width="6.375" style="63" customWidth="1"/>
    <col min="12295" max="12295" width="15.25" style="63" customWidth="1"/>
    <col min="12296" max="12296" width="13.375" style="63" customWidth="1"/>
    <col min="12297" max="12297" width="12.875" style="63" customWidth="1"/>
    <col min="12298" max="12298" width="13.5" style="63" customWidth="1"/>
    <col min="12299" max="12299" width="11.25" style="63" customWidth="1"/>
    <col min="12300" max="12544" width="9" style="63"/>
    <col min="12545" max="12545" width="0.625" style="63" customWidth="1"/>
    <col min="12546" max="12546" width="6.375" style="63" customWidth="1"/>
    <col min="12547" max="12547" width="19.25" style="63" customWidth="1"/>
    <col min="12548" max="12548" width="17.625" style="63" customWidth="1"/>
    <col min="12549" max="12549" width="11.25" style="63" customWidth="1"/>
    <col min="12550" max="12550" width="6.375" style="63" customWidth="1"/>
    <col min="12551" max="12551" width="15.25" style="63" customWidth="1"/>
    <col min="12552" max="12552" width="13.375" style="63" customWidth="1"/>
    <col min="12553" max="12553" width="12.875" style="63" customWidth="1"/>
    <col min="12554" max="12554" width="13.5" style="63" customWidth="1"/>
    <col min="12555" max="12555" width="11.25" style="63" customWidth="1"/>
    <col min="12556" max="12800" width="9" style="63"/>
    <col min="12801" max="12801" width="0.625" style="63" customWidth="1"/>
    <col min="12802" max="12802" width="6.375" style="63" customWidth="1"/>
    <col min="12803" max="12803" width="19.25" style="63" customWidth="1"/>
    <col min="12804" max="12804" width="17.625" style="63" customWidth="1"/>
    <col min="12805" max="12805" width="11.25" style="63" customWidth="1"/>
    <col min="12806" max="12806" width="6.375" style="63" customWidth="1"/>
    <col min="12807" max="12807" width="15.25" style="63" customWidth="1"/>
    <col min="12808" max="12808" width="13.375" style="63" customWidth="1"/>
    <col min="12809" max="12809" width="12.875" style="63" customWidth="1"/>
    <col min="12810" max="12810" width="13.5" style="63" customWidth="1"/>
    <col min="12811" max="12811" width="11.25" style="63" customWidth="1"/>
    <col min="12812" max="13056" width="9" style="63"/>
    <col min="13057" max="13057" width="0.625" style="63" customWidth="1"/>
    <col min="13058" max="13058" width="6.375" style="63" customWidth="1"/>
    <col min="13059" max="13059" width="19.25" style="63" customWidth="1"/>
    <col min="13060" max="13060" width="17.625" style="63" customWidth="1"/>
    <col min="13061" max="13061" width="11.25" style="63" customWidth="1"/>
    <col min="13062" max="13062" width="6.375" style="63" customWidth="1"/>
    <col min="13063" max="13063" width="15.25" style="63" customWidth="1"/>
    <col min="13064" max="13064" width="13.375" style="63" customWidth="1"/>
    <col min="13065" max="13065" width="12.875" style="63" customWidth="1"/>
    <col min="13066" max="13066" width="13.5" style="63" customWidth="1"/>
    <col min="13067" max="13067" width="11.25" style="63" customWidth="1"/>
    <col min="13068" max="13312" width="9" style="63"/>
    <col min="13313" max="13313" width="0.625" style="63" customWidth="1"/>
    <col min="13314" max="13314" width="6.375" style="63" customWidth="1"/>
    <col min="13315" max="13315" width="19.25" style="63" customWidth="1"/>
    <col min="13316" max="13316" width="17.625" style="63" customWidth="1"/>
    <col min="13317" max="13317" width="11.25" style="63" customWidth="1"/>
    <col min="13318" max="13318" width="6.375" style="63" customWidth="1"/>
    <col min="13319" max="13319" width="15.25" style="63" customWidth="1"/>
    <col min="13320" max="13320" width="13.375" style="63" customWidth="1"/>
    <col min="13321" max="13321" width="12.875" style="63" customWidth="1"/>
    <col min="13322" max="13322" width="13.5" style="63" customWidth="1"/>
    <col min="13323" max="13323" width="11.25" style="63" customWidth="1"/>
    <col min="13324" max="13568" width="9" style="63"/>
    <col min="13569" max="13569" width="0.625" style="63" customWidth="1"/>
    <col min="13570" max="13570" width="6.375" style="63" customWidth="1"/>
    <col min="13571" max="13571" width="19.25" style="63" customWidth="1"/>
    <col min="13572" max="13572" width="17.625" style="63" customWidth="1"/>
    <col min="13573" max="13573" width="11.25" style="63" customWidth="1"/>
    <col min="13574" max="13574" width="6.375" style="63" customWidth="1"/>
    <col min="13575" max="13575" width="15.25" style="63" customWidth="1"/>
    <col min="13576" max="13576" width="13.375" style="63" customWidth="1"/>
    <col min="13577" max="13577" width="12.875" style="63" customWidth="1"/>
    <col min="13578" max="13578" width="13.5" style="63" customWidth="1"/>
    <col min="13579" max="13579" width="11.25" style="63" customWidth="1"/>
    <col min="13580" max="13824" width="9" style="63"/>
    <col min="13825" max="13825" width="0.625" style="63" customWidth="1"/>
    <col min="13826" max="13826" width="6.375" style="63" customWidth="1"/>
    <col min="13827" max="13827" width="19.25" style="63" customWidth="1"/>
    <col min="13828" max="13828" width="17.625" style="63" customWidth="1"/>
    <col min="13829" max="13829" width="11.25" style="63" customWidth="1"/>
    <col min="13830" max="13830" width="6.375" style="63" customWidth="1"/>
    <col min="13831" max="13831" width="15.25" style="63" customWidth="1"/>
    <col min="13832" max="13832" width="13.375" style="63" customWidth="1"/>
    <col min="13833" max="13833" width="12.875" style="63" customWidth="1"/>
    <col min="13834" max="13834" width="13.5" style="63" customWidth="1"/>
    <col min="13835" max="13835" width="11.25" style="63" customWidth="1"/>
    <col min="13836" max="14080" width="9" style="63"/>
    <col min="14081" max="14081" width="0.625" style="63" customWidth="1"/>
    <col min="14082" max="14082" width="6.375" style="63" customWidth="1"/>
    <col min="14083" max="14083" width="19.25" style="63" customWidth="1"/>
    <col min="14084" max="14084" width="17.625" style="63" customWidth="1"/>
    <col min="14085" max="14085" width="11.25" style="63" customWidth="1"/>
    <col min="14086" max="14086" width="6.375" style="63" customWidth="1"/>
    <col min="14087" max="14087" width="15.25" style="63" customWidth="1"/>
    <col min="14088" max="14088" width="13.375" style="63" customWidth="1"/>
    <col min="14089" max="14089" width="12.875" style="63" customWidth="1"/>
    <col min="14090" max="14090" width="13.5" style="63" customWidth="1"/>
    <col min="14091" max="14091" width="11.25" style="63" customWidth="1"/>
    <col min="14092" max="14336" width="9" style="63"/>
    <col min="14337" max="14337" width="0.625" style="63" customWidth="1"/>
    <col min="14338" max="14338" width="6.375" style="63" customWidth="1"/>
    <col min="14339" max="14339" width="19.25" style="63" customWidth="1"/>
    <col min="14340" max="14340" width="17.625" style="63" customWidth="1"/>
    <col min="14341" max="14341" width="11.25" style="63" customWidth="1"/>
    <col min="14342" max="14342" width="6.375" style="63" customWidth="1"/>
    <col min="14343" max="14343" width="15.25" style="63" customWidth="1"/>
    <col min="14344" max="14344" width="13.375" style="63" customWidth="1"/>
    <col min="14345" max="14345" width="12.875" style="63" customWidth="1"/>
    <col min="14346" max="14346" width="13.5" style="63" customWidth="1"/>
    <col min="14347" max="14347" width="11.25" style="63" customWidth="1"/>
    <col min="14348" max="14592" width="9" style="63"/>
    <col min="14593" max="14593" width="0.625" style="63" customWidth="1"/>
    <col min="14594" max="14594" width="6.375" style="63" customWidth="1"/>
    <col min="14595" max="14595" width="19.25" style="63" customWidth="1"/>
    <col min="14596" max="14596" width="17.625" style="63" customWidth="1"/>
    <col min="14597" max="14597" width="11.25" style="63" customWidth="1"/>
    <col min="14598" max="14598" width="6.375" style="63" customWidth="1"/>
    <col min="14599" max="14599" width="15.25" style="63" customWidth="1"/>
    <col min="14600" max="14600" width="13.375" style="63" customWidth="1"/>
    <col min="14601" max="14601" width="12.875" style="63" customWidth="1"/>
    <col min="14602" max="14602" width="13.5" style="63" customWidth="1"/>
    <col min="14603" max="14603" width="11.25" style="63" customWidth="1"/>
    <col min="14604" max="14848" width="9" style="63"/>
    <col min="14849" max="14849" width="0.625" style="63" customWidth="1"/>
    <col min="14850" max="14850" width="6.375" style="63" customWidth="1"/>
    <col min="14851" max="14851" width="19.25" style="63" customWidth="1"/>
    <col min="14852" max="14852" width="17.625" style="63" customWidth="1"/>
    <col min="14853" max="14853" width="11.25" style="63" customWidth="1"/>
    <col min="14854" max="14854" width="6.375" style="63" customWidth="1"/>
    <col min="14855" max="14855" width="15.25" style="63" customWidth="1"/>
    <col min="14856" max="14856" width="13.375" style="63" customWidth="1"/>
    <col min="14857" max="14857" width="12.875" style="63" customWidth="1"/>
    <col min="14858" max="14858" width="13.5" style="63" customWidth="1"/>
    <col min="14859" max="14859" width="11.25" style="63" customWidth="1"/>
    <col min="14860" max="15104" width="9" style="63"/>
    <col min="15105" max="15105" width="0.625" style="63" customWidth="1"/>
    <col min="15106" max="15106" width="6.375" style="63" customWidth="1"/>
    <col min="15107" max="15107" width="19.25" style="63" customWidth="1"/>
    <col min="15108" max="15108" width="17.625" style="63" customWidth="1"/>
    <col min="15109" max="15109" width="11.25" style="63" customWidth="1"/>
    <col min="15110" max="15110" width="6.375" style="63" customWidth="1"/>
    <col min="15111" max="15111" width="15.25" style="63" customWidth="1"/>
    <col min="15112" max="15112" width="13.375" style="63" customWidth="1"/>
    <col min="15113" max="15113" width="12.875" style="63" customWidth="1"/>
    <col min="15114" max="15114" width="13.5" style="63" customWidth="1"/>
    <col min="15115" max="15115" width="11.25" style="63" customWidth="1"/>
    <col min="15116" max="15360" width="9" style="63"/>
    <col min="15361" max="15361" width="0.625" style="63" customWidth="1"/>
    <col min="15362" max="15362" width="6.375" style="63" customWidth="1"/>
    <col min="15363" max="15363" width="19.25" style="63" customWidth="1"/>
    <col min="15364" max="15364" width="17.625" style="63" customWidth="1"/>
    <col min="15365" max="15365" width="11.25" style="63" customWidth="1"/>
    <col min="15366" max="15366" width="6.375" style="63" customWidth="1"/>
    <col min="15367" max="15367" width="15.25" style="63" customWidth="1"/>
    <col min="15368" max="15368" width="13.375" style="63" customWidth="1"/>
    <col min="15369" max="15369" width="12.875" style="63" customWidth="1"/>
    <col min="15370" max="15370" width="13.5" style="63" customWidth="1"/>
    <col min="15371" max="15371" width="11.25" style="63" customWidth="1"/>
    <col min="15372" max="15616" width="9" style="63"/>
    <col min="15617" max="15617" width="0.625" style="63" customWidth="1"/>
    <col min="15618" max="15618" width="6.375" style="63" customWidth="1"/>
    <col min="15619" max="15619" width="19.25" style="63" customWidth="1"/>
    <col min="15620" max="15620" width="17.625" style="63" customWidth="1"/>
    <col min="15621" max="15621" width="11.25" style="63" customWidth="1"/>
    <col min="15622" max="15622" width="6.375" style="63" customWidth="1"/>
    <col min="15623" max="15623" width="15.25" style="63" customWidth="1"/>
    <col min="15624" max="15624" width="13.375" style="63" customWidth="1"/>
    <col min="15625" max="15625" width="12.875" style="63" customWidth="1"/>
    <col min="15626" max="15626" width="13.5" style="63" customWidth="1"/>
    <col min="15627" max="15627" width="11.25" style="63" customWidth="1"/>
    <col min="15628" max="15872" width="9" style="63"/>
    <col min="15873" max="15873" width="0.625" style="63" customWidth="1"/>
    <col min="15874" max="15874" width="6.375" style="63" customWidth="1"/>
    <col min="15875" max="15875" width="19.25" style="63" customWidth="1"/>
    <col min="15876" max="15876" width="17.625" style="63" customWidth="1"/>
    <col min="15877" max="15877" width="11.25" style="63" customWidth="1"/>
    <col min="15878" max="15878" width="6.375" style="63" customWidth="1"/>
    <col min="15879" max="15879" width="15.25" style="63" customWidth="1"/>
    <col min="15880" max="15880" width="13.375" style="63" customWidth="1"/>
    <col min="15881" max="15881" width="12.875" style="63" customWidth="1"/>
    <col min="15882" max="15882" width="13.5" style="63" customWidth="1"/>
    <col min="15883" max="15883" width="11.25" style="63" customWidth="1"/>
    <col min="15884" max="16128" width="9" style="63"/>
    <col min="16129" max="16129" width="0.625" style="63" customWidth="1"/>
    <col min="16130" max="16130" width="6.375" style="63" customWidth="1"/>
    <col min="16131" max="16131" width="19.25" style="63" customWidth="1"/>
    <col min="16132" max="16132" width="17.625" style="63" customWidth="1"/>
    <col min="16133" max="16133" width="11.25" style="63" customWidth="1"/>
    <col min="16134" max="16134" width="6.375" style="63" customWidth="1"/>
    <col min="16135" max="16135" width="15.25" style="63" customWidth="1"/>
    <col min="16136" max="16136" width="13.375" style="63" customWidth="1"/>
    <col min="16137" max="16137" width="12.875" style="63" customWidth="1"/>
    <col min="16138" max="16138" width="13.5" style="63" customWidth="1"/>
    <col min="16139" max="16139" width="11.25" style="63" customWidth="1"/>
    <col min="16140" max="16384" width="9" style="63"/>
  </cols>
  <sheetData>
    <row r="1" spans="2:11">
      <c r="B1" s="128" t="s">
        <v>743</v>
      </c>
      <c r="C1" s="128"/>
      <c r="D1" s="128"/>
      <c r="E1" s="128"/>
      <c r="F1" s="128"/>
      <c r="G1" s="128"/>
      <c r="H1" s="128"/>
      <c r="I1" s="128"/>
      <c r="J1" s="128"/>
      <c r="K1" s="128"/>
    </row>
    <row r="2" spans="2:11">
      <c r="B2" s="129"/>
      <c r="C2" s="129"/>
      <c r="D2" s="129"/>
      <c r="E2" s="129"/>
      <c r="F2" s="129"/>
      <c r="G2" s="129"/>
      <c r="H2" s="129"/>
      <c r="I2" s="129"/>
      <c r="J2" s="129"/>
      <c r="K2" s="129"/>
    </row>
    <row r="3" spans="2:11">
      <c r="B3" s="65" t="s">
        <v>744</v>
      </c>
      <c r="C3" s="66" t="s">
        <v>745</v>
      </c>
      <c r="D3" s="66" t="s">
        <v>746</v>
      </c>
      <c r="E3" s="66" t="s">
        <v>747</v>
      </c>
      <c r="F3" s="66" t="s">
        <v>4</v>
      </c>
      <c r="G3" s="66" t="s">
        <v>748</v>
      </c>
      <c r="H3" s="66" t="s">
        <v>749</v>
      </c>
      <c r="I3" s="66" t="s">
        <v>750</v>
      </c>
      <c r="J3" s="66" t="s">
        <v>751</v>
      </c>
      <c r="K3" s="67" t="s">
        <v>752</v>
      </c>
    </row>
    <row r="4" spans="2:11">
      <c r="B4" s="68" t="s">
        <v>753</v>
      </c>
      <c r="C4" s="69" t="s">
        <v>754</v>
      </c>
      <c r="D4" s="69" t="s">
        <v>52</v>
      </c>
      <c r="E4" s="70"/>
      <c r="F4" s="71" t="s">
        <v>52</v>
      </c>
      <c r="G4" s="72" t="str">
        <f t="shared" ref="G4:G26" si="0">TEXT(H4+I4+J4,"#,##0")</f>
        <v>0</v>
      </c>
      <c r="H4" s="72">
        <f>[1]내역서!J5</f>
        <v>0</v>
      </c>
      <c r="I4" s="72">
        <f>[1]내역서!L5</f>
        <v>0</v>
      </c>
      <c r="J4" s="72">
        <f>[1]내역서!N5</f>
        <v>0</v>
      </c>
      <c r="K4" s="73" t="s">
        <v>52</v>
      </c>
    </row>
    <row r="5" spans="2:11">
      <c r="B5" s="68" t="s">
        <v>755</v>
      </c>
      <c r="C5" s="69" t="s">
        <v>756</v>
      </c>
      <c r="D5" s="69" t="s">
        <v>52</v>
      </c>
      <c r="E5" s="70"/>
      <c r="F5" s="71" t="s">
        <v>52</v>
      </c>
      <c r="G5" s="72" t="str">
        <f t="shared" si="0"/>
        <v>0</v>
      </c>
      <c r="H5" s="72">
        <f>[1]내역서!J6</f>
        <v>0</v>
      </c>
      <c r="I5" s="72">
        <f>[1]내역서!L6</f>
        <v>0</v>
      </c>
      <c r="J5" s="72">
        <f>[1]내역서!N6</f>
        <v>0</v>
      </c>
      <c r="K5" s="73" t="s">
        <v>52</v>
      </c>
    </row>
    <row r="6" spans="2:11">
      <c r="B6" s="68" t="s">
        <v>757</v>
      </c>
      <c r="C6" s="69" t="s">
        <v>754</v>
      </c>
      <c r="D6" s="69" t="s">
        <v>52</v>
      </c>
      <c r="E6" s="70"/>
      <c r="F6" s="71" t="s">
        <v>52</v>
      </c>
      <c r="G6" s="72" t="str">
        <f t="shared" si="0"/>
        <v>0</v>
      </c>
      <c r="H6" s="72">
        <f>[1]내역서!J13</f>
        <v>0</v>
      </c>
      <c r="I6" s="72">
        <f>[1]내역서!L13</f>
        <v>0</v>
      </c>
      <c r="J6" s="72">
        <f>[1]내역서!N13</f>
        <v>0</v>
      </c>
      <c r="K6" s="73" t="s">
        <v>52</v>
      </c>
    </row>
    <row r="7" spans="2:11">
      <c r="B7" s="68" t="s">
        <v>758</v>
      </c>
      <c r="C7" s="69" t="s">
        <v>759</v>
      </c>
      <c r="D7" s="69" t="s">
        <v>52</v>
      </c>
      <c r="E7" s="70"/>
      <c r="F7" s="71" t="s">
        <v>52</v>
      </c>
      <c r="G7" s="72" t="str">
        <f t="shared" si="0"/>
        <v>0</v>
      </c>
      <c r="H7" s="72">
        <f>[1]내역서!J19</f>
        <v>0</v>
      </c>
      <c r="I7" s="72">
        <f>[1]내역서!L19</f>
        <v>0</v>
      </c>
      <c r="J7" s="72">
        <f>[1]내역서!N19</f>
        <v>0</v>
      </c>
      <c r="K7" s="73" t="s">
        <v>52</v>
      </c>
    </row>
    <row r="8" spans="2:11">
      <c r="B8" s="68" t="s">
        <v>760</v>
      </c>
      <c r="C8" s="69" t="s">
        <v>761</v>
      </c>
      <c r="D8" s="69" t="s">
        <v>52</v>
      </c>
      <c r="E8" s="70"/>
      <c r="F8" s="71" t="s">
        <v>52</v>
      </c>
      <c r="G8" s="72" t="str">
        <f t="shared" si="0"/>
        <v>0</v>
      </c>
      <c r="H8" s="72">
        <f>[1]내역서!J20</f>
        <v>0</v>
      </c>
      <c r="I8" s="72">
        <f>[1]내역서!L20</f>
        <v>0</v>
      </c>
      <c r="J8" s="72">
        <f>[1]내역서!N20</f>
        <v>0</v>
      </c>
      <c r="K8" s="73" t="s">
        <v>52</v>
      </c>
    </row>
    <row r="9" spans="2:11">
      <c r="B9" s="68" t="s">
        <v>762</v>
      </c>
      <c r="C9" s="69" t="s">
        <v>763</v>
      </c>
      <c r="D9" s="69" t="s">
        <v>52</v>
      </c>
      <c r="E9" s="70"/>
      <c r="F9" s="71" t="s">
        <v>52</v>
      </c>
      <c r="G9" s="72" t="str">
        <f t="shared" si="0"/>
        <v>0</v>
      </c>
      <c r="H9" s="72">
        <f>[1]내역서!J24</f>
        <v>0</v>
      </c>
      <c r="I9" s="72">
        <f>[1]내역서!L24</f>
        <v>0</v>
      </c>
      <c r="J9" s="72">
        <f>[1]내역서!N24</f>
        <v>0</v>
      </c>
      <c r="K9" s="73" t="s">
        <v>52</v>
      </c>
    </row>
    <row r="10" spans="2:11">
      <c r="B10" s="68" t="s">
        <v>764</v>
      </c>
      <c r="C10" s="69" t="s">
        <v>765</v>
      </c>
      <c r="D10" s="69" t="s">
        <v>52</v>
      </c>
      <c r="E10" s="70"/>
      <c r="F10" s="71" t="s">
        <v>52</v>
      </c>
      <c r="G10" s="72" t="str">
        <f t="shared" si="0"/>
        <v>0</v>
      </c>
      <c r="H10" s="72">
        <f>[1]내역서!J29</f>
        <v>0</v>
      </c>
      <c r="I10" s="72">
        <f>[1]내역서!L29</f>
        <v>0</v>
      </c>
      <c r="J10" s="72">
        <f>[1]내역서!N29</f>
        <v>0</v>
      </c>
      <c r="K10" s="73" t="s">
        <v>52</v>
      </c>
    </row>
    <row r="11" spans="2:11">
      <c r="B11" s="68" t="s">
        <v>766</v>
      </c>
      <c r="C11" s="69" t="s">
        <v>767</v>
      </c>
      <c r="D11" s="69" t="s">
        <v>52</v>
      </c>
      <c r="E11" s="70"/>
      <c r="F11" s="71" t="s">
        <v>52</v>
      </c>
      <c r="G11" s="72" t="str">
        <f t="shared" si="0"/>
        <v>0</v>
      </c>
      <c r="H11" s="72">
        <f>[1]내역서!J31</f>
        <v>0</v>
      </c>
      <c r="I11" s="72">
        <f>[1]내역서!L31</f>
        <v>0</v>
      </c>
      <c r="J11" s="72">
        <f>[1]내역서!N31</f>
        <v>0</v>
      </c>
      <c r="K11" s="73" t="s">
        <v>52</v>
      </c>
    </row>
    <row r="12" spans="2:11">
      <c r="B12" s="68" t="s">
        <v>768</v>
      </c>
      <c r="C12" s="69" t="s">
        <v>769</v>
      </c>
      <c r="D12" s="69" t="s">
        <v>52</v>
      </c>
      <c r="E12" s="70"/>
      <c r="F12" s="71" t="s">
        <v>52</v>
      </c>
      <c r="G12" s="72" t="str">
        <f t="shared" si="0"/>
        <v>0</v>
      </c>
      <c r="H12" s="72">
        <f>[1]내역서!J34</f>
        <v>0</v>
      </c>
      <c r="I12" s="72">
        <f>[1]내역서!L34</f>
        <v>0</v>
      </c>
      <c r="J12" s="72">
        <f>[1]내역서!N34</f>
        <v>0</v>
      </c>
      <c r="K12" s="73" t="s">
        <v>52</v>
      </c>
    </row>
    <row r="13" spans="2:11">
      <c r="B13" s="68" t="s">
        <v>770</v>
      </c>
      <c r="C13" s="69" t="s">
        <v>771</v>
      </c>
      <c r="D13" s="69" t="s">
        <v>52</v>
      </c>
      <c r="E13" s="70"/>
      <c r="F13" s="71" t="s">
        <v>52</v>
      </c>
      <c r="G13" s="72" t="str">
        <f t="shared" si="0"/>
        <v>0</v>
      </c>
      <c r="H13" s="72">
        <f>[1]내역서!J35</f>
        <v>0</v>
      </c>
      <c r="I13" s="72">
        <f>[1]내역서!L35</f>
        <v>0</v>
      </c>
      <c r="J13" s="72">
        <f>[1]내역서!N35</f>
        <v>0</v>
      </c>
      <c r="K13" s="73" t="s">
        <v>52</v>
      </c>
    </row>
    <row r="14" spans="2:11">
      <c r="B14" s="68" t="s">
        <v>772</v>
      </c>
      <c r="C14" s="69" t="s">
        <v>773</v>
      </c>
      <c r="D14" s="69" t="s">
        <v>52</v>
      </c>
      <c r="E14" s="70"/>
      <c r="F14" s="71" t="s">
        <v>52</v>
      </c>
      <c r="G14" s="72" t="str">
        <f t="shared" si="0"/>
        <v>0</v>
      </c>
      <c r="H14" s="72">
        <f>[1]내역서!J37</f>
        <v>0</v>
      </c>
      <c r="I14" s="72">
        <f>[1]내역서!L37</f>
        <v>0</v>
      </c>
      <c r="J14" s="72">
        <f>[1]내역서!N37</f>
        <v>0</v>
      </c>
      <c r="K14" s="73" t="s">
        <v>52</v>
      </c>
    </row>
    <row r="15" spans="2:11">
      <c r="B15" s="68" t="s">
        <v>774</v>
      </c>
      <c r="C15" s="69" t="s">
        <v>775</v>
      </c>
      <c r="D15" s="69" t="s">
        <v>52</v>
      </c>
      <c r="E15" s="70"/>
      <c r="F15" s="71" t="s">
        <v>52</v>
      </c>
      <c r="G15" s="72" t="str">
        <f t="shared" si="0"/>
        <v>0</v>
      </c>
      <c r="H15" s="72">
        <f>[1]내역서!J42</f>
        <v>0</v>
      </c>
      <c r="I15" s="72">
        <f>[1]내역서!L42</f>
        <v>0</v>
      </c>
      <c r="J15" s="72">
        <f>[1]내역서!N42</f>
        <v>0</v>
      </c>
      <c r="K15" s="73" t="s">
        <v>52</v>
      </c>
    </row>
    <row r="16" spans="2:11">
      <c r="B16" s="68" t="s">
        <v>776</v>
      </c>
      <c r="C16" s="69" t="s">
        <v>777</v>
      </c>
      <c r="D16" s="69" t="s">
        <v>52</v>
      </c>
      <c r="E16" s="70"/>
      <c r="F16" s="71" t="s">
        <v>52</v>
      </c>
      <c r="G16" s="72" t="str">
        <f t="shared" si="0"/>
        <v>0</v>
      </c>
      <c r="H16" s="72">
        <f>[1]내역서!J45</f>
        <v>0</v>
      </c>
      <c r="I16" s="72">
        <f>[1]내역서!L45</f>
        <v>0</v>
      </c>
      <c r="J16" s="72">
        <f>[1]내역서!N45</f>
        <v>0</v>
      </c>
      <c r="K16" s="73" t="s">
        <v>52</v>
      </c>
    </row>
    <row r="17" spans="2:11">
      <c r="B17" s="68" t="s">
        <v>778</v>
      </c>
      <c r="C17" s="69" t="s">
        <v>779</v>
      </c>
      <c r="D17" s="69" t="s">
        <v>52</v>
      </c>
      <c r="E17" s="70"/>
      <c r="F17" s="71" t="s">
        <v>52</v>
      </c>
      <c r="G17" s="72" t="str">
        <f t="shared" si="0"/>
        <v>0</v>
      </c>
      <c r="H17" s="72">
        <f>[1]내역서!J47</f>
        <v>0</v>
      </c>
      <c r="I17" s="72">
        <f>[1]내역서!L47</f>
        <v>0</v>
      </c>
      <c r="J17" s="72">
        <f>[1]내역서!N47</f>
        <v>0</v>
      </c>
      <c r="K17" s="73" t="s">
        <v>52</v>
      </c>
    </row>
    <row r="18" spans="2:11">
      <c r="B18" s="68" t="s">
        <v>780</v>
      </c>
      <c r="C18" s="69" t="s">
        <v>781</v>
      </c>
      <c r="D18" s="69" t="s">
        <v>52</v>
      </c>
      <c r="E18" s="70"/>
      <c r="F18" s="71" t="s">
        <v>52</v>
      </c>
      <c r="G18" s="72" t="str">
        <f t="shared" si="0"/>
        <v>0</v>
      </c>
      <c r="H18" s="72">
        <f>[1]내역서!J50</f>
        <v>0</v>
      </c>
      <c r="I18" s="72">
        <f>[1]내역서!L50</f>
        <v>0</v>
      </c>
      <c r="J18" s="72">
        <f>[1]내역서!N50</f>
        <v>0</v>
      </c>
      <c r="K18" s="73" t="s">
        <v>52</v>
      </c>
    </row>
    <row r="19" spans="2:11">
      <c r="B19" s="68" t="s">
        <v>782</v>
      </c>
      <c r="C19" s="69" t="s">
        <v>783</v>
      </c>
      <c r="D19" s="69" t="s">
        <v>52</v>
      </c>
      <c r="E19" s="70"/>
      <c r="F19" s="71" t="s">
        <v>52</v>
      </c>
      <c r="G19" s="72" t="str">
        <f t="shared" si="0"/>
        <v>0</v>
      </c>
      <c r="H19" s="72">
        <f>[1]내역서!J53</f>
        <v>0</v>
      </c>
      <c r="I19" s="72">
        <f>[1]내역서!L53</f>
        <v>0</v>
      </c>
      <c r="J19" s="72">
        <f>[1]내역서!N53</f>
        <v>0</v>
      </c>
      <c r="K19" s="73" t="s">
        <v>52</v>
      </c>
    </row>
    <row r="20" spans="2:11">
      <c r="B20" s="68" t="s">
        <v>784</v>
      </c>
      <c r="C20" s="69" t="s">
        <v>785</v>
      </c>
      <c r="D20" s="69" t="s">
        <v>52</v>
      </c>
      <c r="E20" s="70"/>
      <c r="F20" s="71" t="s">
        <v>52</v>
      </c>
      <c r="G20" s="72" t="str">
        <f t="shared" si="0"/>
        <v>0</v>
      </c>
      <c r="H20" s="72">
        <f>[1]내역서!J54</f>
        <v>0</v>
      </c>
      <c r="I20" s="72">
        <f>[1]내역서!L54</f>
        <v>0</v>
      </c>
      <c r="J20" s="72">
        <f>[1]내역서!N54</f>
        <v>0</v>
      </c>
      <c r="K20" s="73" t="s">
        <v>52</v>
      </c>
    </row>
    <row r="21" spans="2:11">
      <c r="B21" s="68" t="s">
        <v>786</v>
      </c>
      <c r="C21" s="69" t="s">
        <v>787</v>
      </c>
      <c r="D21" s="69" t="s">
        <v>52</v>
      </c>
      <c r="E21" s="70"/>
      <c r="F21" s="71" t="s">
        <v>52</v>
      </c>
      <c r="G21" s="72" t="str">
        <f t="shared" si="0"/>
        <v>0</v>
      </c>
      <c r="H21" s="72">
        <f>[1]내역서!J58</f>
        <v>0</v>
      </c>
      <c r="I21" s="72">
        <f>[1]내역서!L58</f>
        <v>0</v>
      </c>
      <c r="J21" s="72">
        <f>[1]내역서!N58</f>
        <v>0</v>
      </c>
      <c r="K21" s="73" t="s">
        <v>52</v>
      </c>
    </row>
    <row r="22" spans="2:11">
      <c r="B22" s="68" t="s">
        <v>788</v>
      </c>
      <c r="C22" s="69" t="s">
        <v>789</v>
      </c>
      <c r="D22" s="69" t="s">
        <v>52</v>
      </c>
      <c r="E22" s="70"/>
      <c r="F22" s="71" t="s">
        <v>52</v>
      </c>
      <c r="G22" s="72" t="str">
        <f t="shared" si="0"/>
        <v>0</v>
      </c>
      <c r="H22" s="72">
        <f>[1]내역서!J66</f>
        <v>0</v>
      </c>
      <c r="I22" s="72">
        <f>[1]내역서!L66</f>
        <v>0</v>
      </c>
      <c r="J22" s="72">
        <f>[1]내역서!N66</f>
        <v>0</v>
      </c>
      <c r="K22" s="73" t="s">
        <v>52</v>
      </c>
    </row>
    <row r="23" spans="2:11">
      <c r="B23" s="68" t="s">
        <v>790</v>
      </c>
      <c r="C23" s="69" t="s">
        <v>791</v>
      </c>
      <c r="D23" s="69" t="s">
        <v>52</v>
      </c>
      <c r="E23" s="70"/>
      <c r="F23" s="71" t="s">
        <v>52</v>
      </c>
      <c r="G23" s="72" t="str">
        <f t="shared" si="0"/>
        <v>0</v>
      </c>
      <c r="H23" s="72">
        <f>[1]내역서!J67</f>
        <v>0</v>
      </c>
      <c r="I23" s="72">
        <f>[1]내역서!L67</f>
        <v>0</v>
      </c>
      <c r="J23" s="72">
        <f>[1]내역서!N67</f>
        <v>0</v>
      </c>
      <c r="K23" s="73" t="s">
        <v>52</v>
      </c>
    </row>
    <row r="24" spans="2:11">
      <c r="B24" s="68" t="s">
        <v>792</v>
      </c>
      <c r="C24" s="69" t="s">
        <v>793</v>
      </c>
      <c r="D24" s="69" t="s">
        <v>52</v>
      </c>
      <c r="E24" s="70"/>
      <c r="F24" s="71" t="s">
        <v>52</v>
      </c>
      <c r="G24" s="72" t="str">
        <f t="shared" si="0"/>
        <v>0</v>
      </c>
      <c r="H24" s="72">
        <f>[1]내역서!J72</f>
        <v>0</v>
      </c>
      <c r="I24" s="72">
        <f>[1]내역서!L72</f>
        <v>0</v>
      </c>
      <c r="J24" s="72">
        <f>[1]내역서!N72</f>
        <v>0</v>
      </c>
      <c r="K24" s="73" t="s">
        <v>52</v>
      </c>
    </row>
    <row r="25" spans="2:11">
      <c r="B25" s="68" t="s">
        <v>794</v>
      </c>
      <c r="C25" s="69" t="s">
        <v>795</v>
      </c>
      <c r="D25" s="69" t="s">
        <v>52</v>
      </c>
      <c r="E25" s="70"/>
      <c r="F25" s="71" t="s">
        <v>52</v>
      </c>
      <c r="G25" s="72" t="str">
        <f t="shared" si="0"/>
        <v>0</v>
      </c>
      <c r="H25" s="72">
        <f>[1]내역서!J90</f>
        <v>0</v>
      </c>
      <c r="I25" s="72">
        <f>[1]내역서!L90</f>
        <v>0</v>
      </c>
      <c r="J25" s="72">
        <f>[1]내역서!N90</f>
        <v>0</v>
      </c>
      <c r="K25" s="73" t="s">
        <v>52</v>
      </c>
    </row>
    <row r="26" spans="2:11">
      <c r="B26" s="68" t="s">
        <v>52</v>
      </c>
      <c r="C26" s="69" t="s">
        <v>796</v>
      </c>
      <c r="D26" s="69" t="s">
        <v>52</v>
      </c>
      <c r="E26" s="70"/>
      <c r="F26" s="71" t="s">
        <v>52</v>
      </c>
      <c r="G26" s="72" t="str">
        <f t="shared" si="0"/>
        <v>0</v>
      </c>
      <c r="H26" s="72">
        <f>[1]내역서!J120</f>
        <v>0</v>
      </c>
      <c r="I26" s="72">
        <f>[1]내역서!L120</f>
        <v>0</v>
      </c>
      <c r="J26" s="72">
        <f>[1]내역서!N120</f>
        <v>0</v>
      </c>
      <c r="K26" s="73" t="s">
        <v>52</v>
      </c>
    </row>
    <row r="27" spans="2:11">
      <c r="B27" s="68" t="s">
        <v>52</v>
      </c>
      <c r="C27" s="69"/>
      <c r="D27" s="69"/>
      <c r="E27" s="74"/>
      <c r="F27" s="71"/>
      <c r="G27" s="72"/>
      <c r="H27" s="70"/>
      <c r="I27" s="70"/>
      <c r="J27" s="70"/>
      <c r="K27" s="73" t="s">
        <v>52</v>
      </c>
    </row>
    <row r="28" spans="2:11">
      <c r="B28" s="68" t="s">
        <v>52</v>
      </c>
      <c r="C28" s="69"/>
      <c r="D28" s="69"/>
      <c r="E28" s="70"/>
      <c r="F28" s="71"/>
      <c r="G28" s="72"/>
      <c r="H28" s="70"/>
      <c r="I28" s="70"/>
      <c r="J28" s="70"/>
      <c r="K28" s="73" t="s">
        <v>52</v>
      </c>
    </row>
    <row r="29" spans="2:11">
      <c r="B29" s="68" t="s">
        <v>52</v>
      </c>
      <c r="C29" s="69"/>
      <c r="D29" s="69"/>
      <c r="E29" s="70"/>
      <c r="F29" s="71"/>
      <c r="G29" s="72"/>
      <c r="H29" s="70"/>
      <c r="I29" s="70"/>
      <c r="J29" s="70"/>
      <c r="K29" s="73" t="s">
        <v>52</v>
      </c>
    </row>
    <row r="30" spans="2:11">
      <c r="B30" s="68" t="s">
        <v>52</v>
      </c>
      <c r="C30" s="69"/>
      <c r="D30" s="69"/>
      <c r="E30" s="70"/>
      <c r="F30" s="71"/>
      <c r="G30" s="72"/>
      <c r="H30" s="70"/>
      <c r="I30" s="70"/>
      <c r="J30" s="70"/>
      <c r="K30" s="73" t="s">
        <v>52</v>
      </c>
    </row>
    <row r="31" spans="2:11">
      <c r="B31" s="68" t="s">
        <v>52</v>
      </c>
      <c r="C31" s="69"/>
      <c r="D31" s="69"/>
      <c r="E31" s="70"/>
      <c r="F31" s="71"/>
      <c r="G31" s="72"/>
      <c r="H31" s="70"/>
      <c r="I31" s="70"/>
      <c r="J31" s="70"/>
      <c r="K31" s="73" t="s">
        <v>52</v>
      </c>
    </row>
    <row r="32" spans="2:11">
      <c r="B32" s="75"/>
      <c r="C32" s="76"/>
      <c r="D32" s="76"/>
      <c r="E32" s="76"/>
      <c r="F32" s="76"/>
      <c r="G32" s="76"/>
      <c r="H32" s="76"/>
      <c r="I32" s="76"/>
      <c r="J32" s="76"/>
      <c r="K32" s="77"/>
    </row>
    <row r="33" spans="2:11">
      <c r="B33" s="78"/>
      <c r="C33" s="78"/>
      <c r="D33" s="78"/>
      <c r="E33" s="78"/>
      <c r="F33" s="78"/>
      <c r="G33" s="78"/>
      <c r="H33" s="78"/>
      <c r="I33" s="78"/>
      <c r="J33" s="78"/>
      <c r="K33" s="78"/>
    </row>
  </sheetData>
  <mergeCells count="1">
    <mergeCell ref="B1:K2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30"/>
  <sheetViews>
    <sheetView topLeftCell="A58" workbookViewId="0">
      <selection activeCell="G23" sqref="G23"/>
    </sheetView>
  </sheetViews>
  <sheetFormatPr defaultRowHeight="16.5"/>
  <cols>
    <col min="1" max="1" width="0.625" style="64" customWidth="1"/>
    <col min="2" max="2" width="4.125" style="64" customWidth="1"/>
    <col min="3" max="3" width="16.75" style="64" customWidth="1"/>
    <col min="4" max="4" width="14" style="64" customWidth="1"/>
    <col min="5" max="5" width="5.625" style="64" customWidth="1"/>
    <col min="6" max="6" width="3.625" style="64" customWidth="1"/>
    <col min="7" max="7" width="9.25" style="64" customWidth="1"/>
    <col min="8" max="8" width="10" style="64" customWidth="1"/>
    <col min="9" max="9" width="9.125" style="64" customWidth="1"/>
    <col min="10" max="10" width="10" style="64" customWidth="1"/>
    <col min="11" max="11" width="8.875" style="64" customWidth="1"/>
    <col min="12" max="12" width="9.875" style="64" customWidth="1"/>
    <col min="13" max="13" width="9.125" style="64" customWidth="1"/>
    <col min="14" max="14" width="9.875" style="64" customWidth="1"/>
    <col min="15" max="15" width="7.125" style="64" customWidth="1"/>
    <col min="16" max="256" width="9" style="64"/>
    <col min="257" max="257" width="0.625" style="64" customWidth="1"/>
    <col min="258" max="258" width="4.125" style="64" customWidth="1"/>
    <col min="259" max="259" width="16.75" style="64" customWidth="1"/>
    <col min="260" max="260" width="14" style="64" customWidth="1"/>
    <col min="261" max="261" width="5.625" style="64" customWidth="1"/>
    <col min="262" max="262" width="3.625" style="64" customWidth="1"/>
    <col min="263" max="263" width="9.25" style="64" customWidth="1"/>
    <col min="264" max="264" width="10" style="64" customWidth="1"/>
    <col min="265" max="265" width="9.125" style="64" customWidth="1"/>
    <col min="266" max="266" width="10" style="64" customWidth="1"/>
    <col min="267" max="267" width="8.875" style="64" customWidth="1"/>
    <col min="268" max="268" width="9.875" style="64" customWidth="1"/>
    <col min="269" max="269" width="9.125" style="64" customWidth="1"/>
    <col min="270" max="270" width="9.875" style="64" customWidth="1"/>
    <col min="271" max="271" width="7.125" style="64" customWidth="1"/>
    <col min="272" max="512" width="9" style="64"/>
    <col min="513" max="513" width="0.625" style="64" customWidth="1"/>
    <col min="514" max="514" width="4.125" style="64" customWidth="1"/>
    <col min="515" max="515" width="16.75" style="64" customWidth="1"/>
    <col min="516" max="516" width="14" style="64" customWidth="1"/>
    <col min="517" max="517" width="5.625" style="64" customWidth="1"/>
    <col min="518" max="518" width="3.625" style="64" customWidth="1"/>
    <col min="519" max="519" width="9.25" style="64" customWidth="1"/>
    <col min="520" max="520" width="10" style="64" customWidth="1"/>
    <col min="521" max="521" width="9.125" style="64" customWidth="1"/>
    <col min="522" max="522" width="10" style="64" customWidth="1"/>
    <col min="523" max="523" width="8.875" style="64" customWidth="1"/>
    <col min="524" max="524" width="9.875" style="64" customWidth="1"/>
    <col min="525" max="525" width="9.125" style="64" customWidth="1"/>
    <col min="526" max="526" width="9.875" style="64" customWidth="1"/>
    <col min="527" max="527" width="7.125" style="64" customWidth="1"/>
    <col min="528" max="768" width="9" style="64"/>
    <col min="769" max="769" width="0.625" style="64" customWidth="1"/>
    <col min="770" max="770" width="4.125" style="64" customWidth="1"/>
    <col min="771" max="771" width="16.75" style="64" customWidth="1"/>
    <col min="772" max="772" width="14" style="64" customWidth="1"/>
    <col min="773" max="773" width="5.625" style="64" customWidth="1"/>
    <col min="774" max="774" width="3.625" style="64" customWidth="1"/>
    <col min="775" max="775" width="9.25" style="64" customWidth="1"/>
    <col min="776" max="776" width="10" style="64" customWidth="1"/>
    <col min="777" max="777" width="9.125" style="64" customWidth="1"/>
    <col min="778" max="778" width="10" style="64" customWidth="1"/>
    <col min="779" max="779" width="8.875" style="64" customWidth="1"/>
    <col min="780" max="780" width="9.875" style="64" customWidth="1"/>
    <col min="781" max="781" width="9.125" style="64" customWidth="1"/>
    <col min="782" max="782" width="9.875" style="64" customWidth="1"/>
    <col min="783" max="783" width="7.125" style="64" customWidth="1"/>
    <col min="784" max="1024" width="9" style="64"/>
    <col min="1025" max="1025" width="0.625" style="64" customWidth="1"/>
    <col min="1026" max="1026" width="4.125" style="64" customWidth="1"/>
    <col min="1027" max="1027" width="16.75" style="64" customWidth="1"/>
    <col min="1028" max="1028" width="14" style="64" customWidth="1"/>
    <col min="1029" max="1029" width="5.625" style="64" customWidth="1"/>
    <col min="1030" max="1030" width="3.625" style="64" customWidth="1"/>
    <col min="1031" max="1031" width="9.25" style="64" customWidth="1"/>
    <col min="1032" max="1032" width="10" style="64" customWidth="1"/>
    <col min="1033" max="1033" width="9.125" style="64" customWidth="1"/>
    <col min="1034" max="1034" width="10" style="64" customWidth="1"/>
    <col min="1035" max="1035" width="8.875" style="64" customWidth="1"/>
    <col min="1036" max="1036" width="9.875" style="64" customWidth="1"/>
    <col min="1037" max="1037" width="9.125" style="64" customWidth="1"/>
    <col min="1038" max="1038" width="9.875" style="64" customWidth="1"/>
    <col min="1039" max="1039" width="7.125" style="64" customWidth="1"/>
    <col min="1040" max="1280" width="9" style="64"/>
    <col min="1281" max="1281" width="0.625" style="64" customWidth="1"/>
    <col min="1282" max="1282" width="4.125" style="64" customWidth="1"/>
    <col min="1283" max="1283" width="16.75" style="64" customWidth="1"/>
    <col min="1284" max="1284" width="14" style="64" customWidth="1"/>
    <col min="1285" max="1285" width="5.625" style="64" customWidth="1"/>
    <col min="1286" max="1286" width="3.625" style="64" customWidth="1"/>
    <col min="1287" max="1287" width="9.25" style="64" customWidth="1"/>
    <col min="1288" max="1288" width="10" style="64" customWidth="1"/>
    <col min="1289" max="1289" width="9.125" style="64" customWidth="1"/>
    <col min="1290" max="1290" width="10" style="64" customWidth="1"/>
    <col min="1291" max="1291" width="8.875" style="64" customWidth="1"/>
    <col min="1292" max="1292" width="9.875" style="64" customWidth="1"/>
    <col min="1293" max="1293" width="9.125" style="64" customWidth="1"/>
    <col min="1294" max="1294" width="9.875" style="64" customWidth="1"/>
    <col min="1295" max="1295" width="7.125" style="64" customWidth="1"/>
    <col min="1296" max="1536" width="9" style="64"/>
    <col min="1537" max="1537" width="0.625" style="64" customWidth="1"/>
    <col min="1538" max="1538" width="4.125" style="64" customWidth="1"/>
    <col min="1539" max="1539" width="16.75" style="64" customWidth="1"/>
    <col min="1540" max="1540" width="14" style="64" customWidth="1"/>
    <col min="1541" max="1541" width="5.625" style="64" customWidth="1"/>
    <col min="1542" max="1542" width="3.625" style="64" customWidth="1"/>
    <col min="1543" max="1543" width="9.25" style="64" customWidth="1"/>
    <col min="1544" max="1544" width="10" style="64" customWidth="1"/>
    <col min="1545" max="1545" width="9.125" style="64" customWidth="1"/>
    <col min="1546" max="1546" width="10" style="64" customWidth="1"/>
    <col min="1547" max="1547" width="8.875" style="64" customWidth="1"/>
    <col min="1548" max="1548" width="9.875" style="64" customWidth="1"/>
    <col min="1549" max="1549" width="9.125" style="64" customWidth="1"/>
    <col min="1550" max="1550" width="9.875" style="64" customWidth="1"/>
    <col min="1551" max="1551" width="7.125" style="64" customWidth="1"/>
    <col min="1552" max="1792" width="9" style="64"/>
    <col min="1793" max="1793" width="0.625" style="64" customWidth="1"/>
    <col min="1794" max="1794" width="4.125" style="64" customWidth="1"/>
    <col min="1795" max="1795" width="16.75" style="64" customWidth="1"/>
    <col min="1796" max="1796" width="14" style="64" customWidth="1"/>
    <col min="1797" max="1797" width="5.625" style="64" customWidth="1"/>
    <col min="1798" max="1798" width="3.625" style="64" customWidth="1"/>
    <col min="1799" max="1799" width="9.25" style="64" customWidth="1"/>
    <col min="1800" max="1800" width="10" style="64" customWidth="1"/>
    <col min="1801" max="1801" width="9.125" style="64" customWidth="1"/>
    <col min="1802" max="1802" width="10" style="64" customWidth="1"/>
    <col min="1803" max="1803" width="8.875" style="64" customWidth="1"/>
    <col min="1804" max="1804" width="9.875" style="64" customWidth="1"/>
    <col min="1805" max="1805" width="9.125" style="64" customWidth="1"/>
    <col min="1806" max="1806" width="9.875" style="64" customWidth="1"/>
    <col min="1807" max="1807" width="7.125" style="64" customWidth="1"/>
    <col min="1808" max="2048" width="9" style="64"/>
    <col min="2049" max="2049" width="0.625" style="64" customWidth="1"/>
    <col min="2050" max="2050" width="4.125" style="64" customWidth="1"/>
    <col min="2051" max="2051" width="16.75" style="64" customWidth="1"/>
    <col min="2052" max="2052" width="14" style="64" customWidth="1"/>
    <col min="2053" max="2053" width="5.625" style="64" customWidth="1"/>
    <col min="2054" max="2054" width="3.625" style="64" customWidth="1"/>
    <col min="2055" max="2055" width="9.25" style="64" customWidth="1"/>
    <col min="2056" max="2056" width="10" style="64" customWidth="1"/>
    <col min="2057" max="2057" width="9.125" style="64" customWidth="1"/>
    <col min="2058" max="2058" width="10" style="64" customWidth="1"/>
    <col min="2059" max="2059" width="8.875" style="64" customWidth="1"/>
    <col min="2060" max="2060" width="9.875" style="64" customWidth="1"/>
    <col min="2061" max="2061" width="9.125" style="64" customWidth="1"/>
    <col min="2062" max="2062" width="9.875" style="64" customWidth="1"/>
    <col min="2063" max="2063" width="7.125" style="64" customWidth="1"/>
    <col min="2064" max="2304" width="9" style="64"/>
    <col min="2305" max="2305" width="0.625" style="64" customWidth="1"/>
    <col min="2306" max="2306" width="4.125" style="64" customWidth="1"/>
    <col min="2307" max="2307" width="16.75" style="64" customWidth="1"/>
    <col min="2308" max="2308" width="14" style="64" customWidth="1"/>
    <col min="2309" max="2309" width="5.625" style="64" customWidth="1"/>
    <col min="2310" max="2310" width="3.625" style="64" customWidth="1"/>
    <col min="2311" max="2311" width="9.25" style="64" customWidth="1"/>
    <col min="2312" max="2312" width="10" style="64" customWidth="1"/>
    <col min="2313" max="2313" width="9.125" style="64" customWidth="1"/>
    <col min="2314" max="2314" width="10" style="64" customWidth="1"/>
    <col min="2315" max="2315" width="8.875" style="64" customWidth="1"/>
    <col min="2316" max="2316" width="9.875" style="64" customWidth="1"/>
    <col min="2317" max="2317" width="9.125" style="64" customWidth="1"/>
    <col min="2318" max="2318" width="9.875" style="64" customWidth="1"/>
    <col min="2319" max="2319" width="7.125" style="64" customWidth="1"/>
    <col min="2320" max="2560" width="9" style="64"/>
    <col min="2561" max="2561" width="0.625" style="64" customWidth="1"/>
    <col min="2562" max="2562" width="4.125" style="64" customWidth="1"/>
    <col min="2563" max="2563" width="16.75" style="64" customWidth="1"/>
    <col min="2564" max="2564" width="14" style="64" customWidth="1"/>
    <col min="2565" max="2565" width="5.625" style="64" customWidth="1"/>
    <col min="2566" max="2566" width="3.625" style="64" customWidth="1"/>
    <col min="2567" max="2567" width="9.25" style="64" customWidth="1"/>
    <col min="2568" max="2568" width="10" style="64" customWidth="1"/>
    <col min="2569" max="2569" width="9.125" style="64" customWidth="1"/>
    <col min="2570" max="2570" width="10" style="64" customWidth="1"/>
    <col min="2571" max="2571" width="8.875" style="64" customWidth="1"/>
    <col min="2572" max="2572" width="9.875" style="64" customWidth="1"/>
    <col min="2573" max="2573" width="9.125" style="64" customWidth="1"/>
    <col min="2574" max="2574" width="9.875" style="64" customWidth="1"/>
    <col min="2575" max="2575" width="7.125" style="64" customWidth="1"/>
    <col min="2576" max="2816" width="9" style="64"/>
    <col min="2817" max="2817" width="0.625" style="64" customWidth="1"/>
    <col min="2818" max="2818" width="4.125" style="64" customWidth="1"/>
    <col min="2819" max="2819" width="16.75" style="64" customWidth="1"/>
    <col min="2820" max="2820" width="14" style="64" customWidth="1"/>
    <col min="2821" max="2821" width="5.625" style="64" customWidth="1"/>
    <col min="2822" max="2822" width="3.625" style="64" customWidth="1"/>
    <col min="2823" max="2823" width="9.25" style="64" customWidth="1"/>
    <col min="2824" max="2824" width="10" style="64" customWidth="1"/>
    <col min="2825" max="2825" width="9.125" style="64" customWidth="1"/>
    <col min="2826" max="2826" width="10" style="64" customWidth="1"/>
    <col min="2827" max="2827" width="8.875" style="64" customWidth="1"/>
    <col min="2828" max="2828" width="9.875" style="64" customWidth="1"/>
    <col min="2829" max="2829" width="9.125" style="64" customWidth="1"/>
    <col min="2830" max="2830" width="9.875" style="64" customWidth="1"/>
    <col min="2831" max="2831" width="7.125" style="64" customWidth="1"/>
    <col min="2832" max="3072" width="9" style="64"/>
    <col min="3073" max="3073" width="0.625" style="64" customWidth="1"/>
    <col min="3074" max="3074" width="4.125" style="64" customWidth="1"/>
    <col min="3075" max="3075" width="16.75" style="64" customWidth="1"/>
    <col min="3076" max="3076" width="14" style="64" customWidth="1"/>
    <col min="3077" max="3077" width="5.625" style="64" customWidth="1"/>
    <col min="3078" max="3078" width="3.625" style="64" customWidth="1"/>
    <col min="3079" max="3079" width="9.25" style="64" customWidth="1"/>
    <col min="3080" max="3080" width="10" style="64" customWidth="1"/>
    <col min="3081" max="3081" width="9.125" style="64" customWidth="1"/>
    <col min="3082" max="3082" width="10" style="64" customWidth="1"/>
    <col min="3083" max="3083" width="8.875" style="64" customWidth="1"/>
    <col min="3084" max="3084" width="9.875" style="64" customWidth="1"/>
    <col min="3085" max="3085" width="9.125" style="64" customWidth="1"/>
    <col min="3086" max="3086" width="9.875" style="64" customWidth="1"/>
    <col min="3087" max="3087" width="7.125" style="64" customWidth="1"/>
    <col min="3088" max="3328" width="9" style="64"/>
    <col min="3329" max="3329" width="0.625" style="64" customWidth="1"/>
    <col min="3330" max="3330" width="4.125" style="64" customWidth="1"/>
    <col min="3331" max="3331" width="16.75" style="64" customWidth="1"/>
    <col min="3332" max="3332" width="14" style="64" customWidth="1"/>
    <col min="3333" max="3333" width="5.625" style="64" customWidth="1"/>
    <col min="3334" max="3334" width="3.625" style="64" customWidth="1"/>
    <col min="3335" max="3335" width="9.25" style="64" customWidth="1"/>
    <col min="3336" max="3336" width="10" style="64" customWidth="1"/>
    <col min="3337" max="3337" width="9.125" style="64" customWidth="1"/>
    <col min="3338" max="3338" width="10" style="64" customWidth="1"/>
    <col min="3339" max="3339" width="8.875" style="64" customWidth="1"/>
    <col min="3340" max="3340" width="9.875" style="64" customWidth="1"/>
    <col min="3341" max="3341" width="9.125" style="64" customWidth="1"/>
    <col min="3342" max="3342" width="9.875" style="64" customWidth="1"/>
    <col min="3343" max="3343" width="7.125" style="64" customWidth="1"/>
    <col min="3344" max="3584" width="9" style="64"/>
    <col min="3585" max="3585" width="0.625" style="64" customWidth="1"/>
    <col min="3586" max="3586" width="4.125" style="64" customWidth="1"/>
    <col min="3587" max="3587" width="16.75" style="64" customWidth="1"/>
    <col min="3588" max="3588" width="14" style="64" customWidth="1"/>
    <col min="3589" max="3589" width="5.625" style="64" customWidth="1"/>
    <col min="3590" max="3590" width="3.625" style="64" customWidth="1"/>
    <col min="3591" max="3591" width="9.25" style="64" customWidth="1"/>
    <col min="3592" max="3592" width="10" style="64" customWidth="1"/>
    <col min="3593" max="3593" width="9.125" style="64" customWidth="1"/>
    <col min="3594" max="3594" width="10" style="64" customWidth="1"/>
    <col min="3595" max="3595" width="8.875" style="64" customWidth="1"/>
    <col min="3596" max="3596" width="9.875" style="64" customWidth="1"/>
    <col min="3597" max="3597" width="9.125" style="64" customWidth="1"/>
    <col min="3598" max="3598" width="9.875" style="64" customWidth="1"/>
    <col min="3599" max="3599" width="7.125" style="64" customWidth="1"/>
    <col min="3600" max="3840" width="9" style="64"/>
    <col min="3841" max="3841" width="0.625" style="64" customWidth="1"/>
    <col min="3842" max="3842" width="4.125" style="64" customWidth="1"/>
    <col min="3843" max="3843" width="16.75" style="64" customWidth="1"/>
    <col min="3844" max="3844" width="14" style="64" customWidth="1"/>
    <col min="3845" max="3845" width="5.625" style="64" customWidth="1"/>
    <col min="3846" max="3846" width="3.625" style="64" customWidth="1"/>
    <col min="3847" max="3847" width="9.25" style="64" customWidth="1"/>
    <col min="3848" max="3848" width="10" style="64" customWidth="1"/>
    <col min="3849" max="3849" width="9.125" style="64" customWidth="1"/>
    <col min="3850" max="3850" width="10" style="64" customWidth="1"/>
    <col min="3851" max="3851" width="8.875" style="64" customWidth="1"/>
    <col min="3852" max="3852" width="9.875" style="64" customWidth="1"/>
    <col min="3853" max="3853" width="9.125" style="64" customWidth="1"/>
    <col min="3854" max="3854" width="9.875" style="64" customWidth="1"/>
    <col min="3855" max="3855" width="7.125" style="64" customWidth="1"/>
    <col min="3856" max="4096" width="9" style="64"/>
    <col min="4097" max="4097" width="0.625" style="64" customWidth="1"/>
    <col min="4098" max="4098" width="4.125" style="64" customWidth="1"/>
    <col min="4099" max="4099" width="16.75" style="64" customWidth="1"/>
    <col min="4100" max="4100" width="14" style="64" customWidth="1"/>
    <col min="4101" max="4101" width="5.625" style="64" customWidth="1"/>
    <col min="4102" max="4102" width="3.625" style="64" customWidth="1"/>
    <col min="4103" max="4103" width="9.25" style="64" customWidth="1"/>
    <col min="4104" max="4104" width="10" style="64" customWidth="1"/>
    <col min="4105" max="4105" width="9.125" style="64" customWidth="1"/>
    <col min="4106" max="4106" width="10" style="64" customWidth="1"/>
    <col min="4107" max="4107" width="8.875" style="64" customWidth="1"/>
    <col min="4108" max="4108" width="9.875" style="64" customWidth="1"/>
    <col min="4109" max="4109" width="9.125" style="64" customWidth="1"/>
    <col min="4110" max="4110" width="9.875" style="64" customWidth="1"/>
    <col min="4111" max="4111" width="7.125" style="64" customWidth="1"/>
    <col min="4112" max="4352" width="9" style="64"/>
    <col min="4353" max="4353" width="0.625" style="64" customWidth="1"/>
    <col min="4354" max="4354" width="4.125" style="64" customWidth="1"/>
    <col min="4355" max="4355" width="16.75" style="64" customWidth="1"/>
    <col min="4356" max="4356" width="14" style="64" customWidth="1"/>
    <col min="4357" max="4357" width="5.625" style="64" customWidth="1"/>
    <col min="4358" max="4358" width="3.625" style="64" customWidth="1"/>
    <col min="4359" max="4359" width="9.25" style="64" customWidth="1"/>
    <col min="4360" max="4360" width="10" style="64" customWidth="1"/>
    <col min="4361" max="4361" width="9.125" style="64" customWidth="1"/>
    <col min="4362" max="4362" width="10" style="64" customWidth="1"/>
    <col min="4363" max="4363" width="8.875" style="64" customWidth="1"/>
    <col min="4364" max="4364" width="9.875" style="64" customWidth="1"/>
    <col min="4365" max="4365" width="9.125" style="64" customWidth="1"/>
    <col min="4366" max="4366" width="9.875" style="64" customWidth="1"/>
    <col min="4367" max="4367" width="7.125" style="64" customWidth="1"/>
    <col min="4368" max="4608" width="9" style="64"/>
    <col min="4609" max="4609" width="0.625" style="64" customWidth="1"/>
    <col min="4610" max="4610" width="4.125" style="64" customWidth="1"/>
    <col min="4611" max="4611" width="16.75" style="64" customWidth="1"/>
    <col min="4612" max="4612" width="14" style="64" customWidth="1"/>
    <col min="4613" max="4613" width="5.625" style="64" customWidth="1"/>
    <col min="4614" max="4614" width="3.625" style="64" customWidth="1"/>
    <col min="4615" max="4615" width="9.25" style="64" customWidth="1"/>
    <col min="4616" max="4616" width="10" style="64" customWidth="1"/>
    <col min="4617" max="4617" width="9.125" style="64" customWidth="1"/>
    <col min="4618" max="4618" width="10" style="64" customWidth="1"/>
    <col min="4619" max="4619" width="8.875" style="64" customWidth="1"/>
    <col min="4620" max="4620" width="9.875" style="64" customWidth="1"/>
    <col min="4621" max="4621" width="9.125" style="64" customWidth="1"/>
    <col min="4622" max="4622" width="9.875" style="64" customWidth="1"/>
    <col min="4623" max="4623" width="7.125" style="64" customWidth="1"/>
    <col min="4624" max="4864" width="9" style="64"/>
    <col min="4865" max="4865" width="0.625" style="64" customWidth="1"/>
    <col min="4866" max="4866" width="4.125" style="64" customWidth="1"/>
    <col min="4867" max="4867" width="16.75" style="64" customWidth="1"/>
    <col min="4868" max="4868" width="14" style="64" customWidth="1"/>
    <col min="4869" max="4869" width="5.625" style="64" customWidth="1"/>
    <col min="4870" max="4870" width="3.625" style="64" customWidth="1"/>
    <col min="4871" max="4871" width="9.25" style="64" customWidth="1"/>
    <col min="4872" max="4872" width="10" style="64" customWidth="1"/>
    <col min="4873" max="4873" width="9.125" style="64" customWidth="1"/>
    <col min="4874" max="4874" width="10" style="64" customWidth="1"/>
    <col min="4875" max="4875" width="8.875" style="64" customWidth="1"/>
    <col min="4876" max="4876" width="9.875" style="64" customWidth="1"/>
    <col min="4877" max="4877" width="9.125" style="64" customWidth="1"/>
    <col min="4878" max="4878" width="9.875" style="64" customWidth="1"/>
    <col min="4879" max="4879" width="7.125" style="64" customWidth="1"/>
    <col min="4880" max="5120" width="9" style="64"/>
    <col min="5121" max="5121" width="0.625" style="64" customWidth="1"/>
    <col min="5122" max="5122" width="4.125" style="64" customWidth="1"/>
    <col min="5123" max="5123" width="16.75" style="64" customWidth="1"/>
    <col min="5124" max="5124" width="14" style="64" customWidth="1"/>
    <col min="5125" max="5125" width="5.625" style="64" customWidth="1"/>
    <col min="5126" max="5126" width="3.625" style="64" customWidth="1"/>
    <col min="5127" max="5127" width="9.25" style="64" customWidth="1"/>
    <col min="5128" max="5128" width="10" style="64" customWidth="1"/>
    <col min="5129" max="5129" width="9.125" style="64" customWidth="1"/>
    <col min="5130" max="5130" width="10" style="64" customWidth="1"/>
    <col min="5131" max="5131" width="8.875" style="64" customWidth="1"/>
    <col min="5132" max="5132" width="9.875" style="64" customWidth="1"/>
    <col min="5133" max="5133" width="9.125" style="64" customWidth="1"/>
    <col min="5134" max="5134" width="9.875" style="64" customWidth="1"/>
    <col min="5135" max="5135" width="7.125" style="64" customWidth="1"/>
    <col min="5136" max="5376" width="9" style="64"/>
    <col min="5377" max="5377" width="0.625" style="64" customWidth="1"/>
    <col min="5378" max="5378" width="4.125" style="64" customWidth="1"/>
    <col min="5379" max="5379" width="16.75" style="64" customWidth="1"/>
    <col min="5380" max="5380" width="14" style="64" customWidth="1"/>
    <col min="5381" max="5381" width="5.625" style="64" customWidth="1"/>
    <col min="5382" max="5382" width="3.625" style="64" customWidth="1"/>
    <col min="5383" max="5383" width="9.25" style="64" customWidth="1"/>
    <col min="5384" max="5384" width="10" style="64" customWidth="1"/>
    <col min="5385" max="5385" width="9.125" style="64" customWidth="1"/>
    <col min="5386" max="5386" width="10" style="64" customWidth="1"/>
    <col min="5387" max="5387" width="8.875" style="64" customWidth="1"/>
    <col min="5388" max="5388" width="9.875" style="64" customWidth="1"/>
    <col min="5389" max="5389" width="9.125" style="64" customWidth="1"/>
    <col min="5390" max="5390" width="9.875" style="64" customWidth="1"/>
    <col min="5391" max="5391" width="7.125" style="64" customWidth="1"/>
    <col min="5392" max="5632" width="9" style="64"/>
    <col min="5633" max="5633" width="0.625" style="64" customWidth="1"/>
    <col min="5634" max="5634" width="4.125" style="64" customWidth="1"/>
    <col min="5635" max="5635" width="16.75" style="64" customWidth="1"/>
    <col min="5636" max="5636" width="14" style="64" customWidth="1"/>
    <col min="5637" max="5637" width="5.625" style="64" customWidth="1"/>
    <col min="5638" max="5638" width="3.625" style="64" customWidth="1"/>
    <col min="5639" max="5639" width="9.25" style="64" customWidth="1"/>
    <col min="5640" max="5640" width="10" style="64" customWidth="1"/>
    <col min="5641" max="5641" width="9.125" style="64" customWidth="1"/>
    <col min="5642" max="5642" width="10" style="64" customWidth="1"/>
    <col min="5643" max="5643" width="8.875" style="64" customWidth="1"/>
    <col min="5644" max="5644" width="9.875" style="64" customWidth="1"/>
    <col min="5645" max="5645" width="9.125" style="64" customWidth="1"/>
    <col min="5646" max="5646" width="9.875" style="64" customWidth="1"/>
    <col min="5647" max="5647" width="7.125" style="64" customWidth="1"/>
    <col min="5648" max="5888" width="9" style="64"/>
    <col min="5889" max="5889" width="0.625" style="64" customWidth="1"/>
    <col min="5890" max="5890" width="4.125" style="64" customWidth="1"/>
    <col min="5891" max="5891" width="16.75" style="64" customWidth="1"/>
    <col min="5892" max="5892" width="14" style="64" customWidth="1"/>
    <col min="5893" max="5893" width="5.625" style="64" customWidth="1"/>
    <col min="5894" max="5894" width="3.625" style="64" customWidth="1"/>
    <col min="5895" max="5895" width="9.25" style="64" customWidth="1"/>
    <col min="5896" max="5896" width="10" style="64" customWidth="1"/>
    <col min="5897" max="5897" width="9.125" style="64" customWidth="1"/>
    <col min="5898" max="5898" width="10" style="64" customWidth="1"/>
    <col min="5899" max="5899" width="8.875" style="64" customWidth="1"/>
    <col min="5900" max="5900" width="9.875" style="64" customWidth="1"/>
    <col min="5901" max="5901" width="9.125" style="64" customWidth="1"/>
    <col min="5902" max="5902" width="9.875" style="64" customWidth="1"/>
    <col min="5903" max="5903" width="7.125" style="64" customWidth="1"/>
    <col min="5904" max="6144" width="9" style="64"/>
    <col min="6145" max="6145" width="0.625" style="64" customWidth="1"/>
    <col min="6146" max="6146" width="4.125" style="64" customWidth="1"/>
    <col min="6147" max="6147" width="16.75" style="64" customWidth="1"/>
    <col min="6148" max="6148" width="14" style="64" customWidth="1"/>
    <col min="6149" max="6149" width="5.625" style="64" customWidth="1"/>
    <col min="6150" max="6150" width="3.625" style="64" customWidth="1"/>
    <col min="6151" max="6151" width="9.25" style="64" customWidth="1"/>
    <col min="6152" max="6152" width="10" style="64" customWidth="1"/>
    <col min="6153" max="6153" width="9.125" style="64" customWidth="1"/>
    <col min="6154" max="6154" width="10" style="64" customWidth="1"/>
    <col min="6155" max="6155" width="8.875" style="64" customWidth="1"/>
    <col min="6156" max="6156" width="9.875" style="64" customWidth="1"/>
    <col min="6157" max="6157" width="9.125" style="64" customWidth="1"/>
    <col min="6158" max="6158" width="9.875" style="64" customWidth="1"/>
    <col min="6159" max="6159" width="7.125" style="64" customWidth="1"/>
    <col min="6160" max="6400" width="9" style="64"/>
    <col min="6401" max="6401" width="0.625" style="64" customWidth="1"/>
    <col min="6402" max="6402" width="4.125" style="64" customWidth="1"/>
    <col min="6403" max="6403" width="16.75" style="64" customWidth="1"/>
    <col min="6404" max="6404" width="14" style="64" customWidth="1"/>
    <col min="6405" max="6405" width="5.625" style="64" customWidth="1"/>
    <col min="6406" max="6406" width="3.625" style="64" customWidth="1"/>
    <col min="6407" max="6407" width="9.25" style="64" customWidth="1"/>
    <col min="6408" max="6408" width="10" style="64" customWidth="1"/>
    <col min="6409" max="6409" width="9.125" style="64" customWidth="1"/>
    <col min="6410" max="6410" width="10" style="64" customWidth="1"/>
    <col min="6411" max="6411" width="8.875" style="64" customWidth="1"/>
    <col min="6412" max="6412" width="9.875" style="64" customWidth="1"/>
    <col min="6413" max="6413" width="9.125" style="64" customWidth="1"/>
    <col min="6414" max="6414" width="9.875" style="64" customWidth="1"/>
    <col min="6415" max="6415" width="7.125" style="64" customWidth="1"/>
    <col min="6416" max="6656" width="9" style="64"/>
    <col min="6657" max="6657" width="0.625" style="64" customWidth="1"/>
    <col min="6658" max="6658" width="4.125" style="64" customWidth="1"/>
    <col min="6659" max="6659" width="16.75" style="64" customWidth="1"/>
    <col min="6660" max="6660" width="14" style="64" customWidth="1"/>
    <col min="6661" max="6661" width="5.625" style="64" customWidth="1"/>
    <col min="6662" max="6662" width="3.625" style="64" customWidth="1"/>
    <col min="6663" max="6663" width="9.25" style="64" customWidth="1"/>
    <col min="6664" max="6664" width="10" style="64" customWidth="1"/>
    <col min="6665" max="6665" width="9.125" style="64" customWidth="1"/>
    <col min="6666" max="6666" width="10" style="64" customWidth="1"/>
    <col min="6667" max="6667" width="8.875" style="64" customWidth="1"/>
    <col min="6668" max="6668" width="9.875" style="64" customWidth="1"/>
    <col min="6669" max="6669" width="9.125" style="64" customWidth="1"/>
    <col min="6670" max="6670" width="9.875" style="64" customWidth="1"/>
    <col min="6671" max="6671" width="7.125" style="64" customWidth="1"/>
    <col min="6672" max="6912" width="9" style="64"/>
    <col min="6913" max="6913" width="0.625" style="64" customWidth="1"/>
    <col min="6914" max="6914" width="4.125" style="64" customWidth="1"/>
    <col min="6915" max="6915" width="16.75" style="64" customWidth="1"/>
    <col min="6916" max="6916" width="14" style="64" customWidth="1"/>
    <col min="6917" max="6917" width="5.625" style="64" customWidth="1"/>
    <col min="6918" max="6918" width="3.625" style="64" customWidth="1"/>
    <col min="6919" max="6919" width="9.25" style="64" customWidth="1"/>
    <col min="6920" max="6920" width="10" style="64" customWidth="1"/>
    <col min="6921" max="6921" width="9.125" style="64" customWidth="1"/>
    <col min="6922" max="6922" width="10" style="64" customWidth="1"/>
    <col min="6923" max="6923" width="8.875" style="64" customWidth="1"/>
    <col min="6924" max="6924" width="9.875" style="64" customWidth="1"/>
    <col min="6925" max="6925" width="9.125" style="64" customWidth="1"/>
    <col min="6926" max="6926" width="9.875" style="64" customWidth="1"/>
    <col min="6927" max="6927" width="7.125" style="64" customWidth="1"/>
    <col min="6928" max="7168" width="9" style="64"/>
    <col min="7169" max="7169" width="0.625" style="64" customWidth="1"/>
    <col min="7170" max="7170" width="4.125" style="64" customWidth="1"/>
    <col min="7171" max="7171" width="16.75" style="64" customWidth="1"/>
    <col min="7172" max="7172" width="14" style="64" customWidth="1"/>
    <col min="7173" max="7173" width="5.625" style="64" customWidth="1"/>
    <col min="7174" max="7174" width="3.625" style="64" customWidth="1"/>
    <col min="7175" max="7175" width="9.25" style="64" customWidth="1"/>
    <col min="7176" max="7176" width="10" style="64" customWidth="1"/>
    <col min="7177" max="7177" width="9.125" style="64" customWidth="1"/>
    <col min="7178" max="7178" width="10" style="64" customWidth="1"/>
    <col min="7179" max="7179" width="8.875" style="64" customWidth="1"/>
    <col min="7180" max="7180" width="9.875" style="64" customWidth="1"/>
    <col min="7181" max="7181" width="9.125" style="64" customWidth="1"/>
    <col min="7182" max="7182" width="9.875" style="64" customWidth="1"/>
    <col min="7183" max="7183" width="7.125" style="64" customWidth="1"/>
    <col min="7184" max="7424" width="9" style="64"/>
    <col min="7425" max="7425" width="0.625" style="64" customWidth="1"/>
    <col min="7426" max="7426" width="4.125" style="64" customWidth="1"/>
    <col min="7427" max="7427" width="16.75" style="64" customWidth="1"/>
    <col min="7428" max="7428" width="14" style="64" customWidth="1"/>
    <col min="7429" max="7429" width="5.625" style="64" customWidth="1"/>
    <col min="7430" max="7430" width="3.625" style="64" customWidth="1"/>
    <col min="7431" max="7431" width="9.25" style="64" customWidth="1"/>
    <col min="7432" max="7432" width="10" style="64" customWidth="1"/>
    <col min="7433" max="7433" width="9.125" style="64" customWidth="1"/>
    <col min="7434" max="7434" width="10" style="64" customWidth="1"/>
    <col min="7435" max="7435" width="8.875" style="64" customWidth="1"/>
    <col min="7436" max="7436" width="9.875" style="64" customWidth="1"/>
    <col min="7437" max="7437" width="9.125" style="64" customWidth="1"/>
    <col min="7438" max="7438" width="9.875" style="64" customWidth="1"/>
    <col min="7439" max="7439" width="7.125" style="64" customWidth="1"/>
    <col min="7440" max="7680" width="9" style="64"/>
    <col min="7681" max="7681" width="0.625" style="64" customWidth="1"/>
    <col min="7682" max="7682" width="4.125" style="64" customWidth="1"/>
    <col min="7683" max="7683" width="16.75" style="64" customWidth="1"/>
    <col min="7684" max="7684" width="14" style="64" customWidth="1"/>
    <col min="7685" max="7685" width="5.625" style="64" customWidth="1"/>
    <col min="7686" max="7686" width="3.625" style="64" customWidth="1"/>
    <col min="7687" max="7687" width="9.25" style="64" customWidth="1"/>
    <col min="7688" max="7688" width="10" style="64" customWidth="1"/>
    <col min="7689" max="7689" width="9.125" style="64" customWidth="1"/>
    <col min="7690" max="7690" width="10" style="64" customWidth="1"/>
    <col min="7691" max="7691" width="8.875" style="64" customWidth="1"/>
    <col min="7692" max="7692" width="9.875" style="64" customWidth="1"/>
    <col min="7693" max="7693" width="9.125" style="64" customWidth="1"/>
    <col min="7694" max="7694" width="9.875" style="64" customWidth="1"/>
    <col min="7695" max="7695" width="7.125" style="64" customWidth="1"/>
    <col min="7696" max="7936" width="9" style="64"/>
    <col min="7937" max="7937" width="0.625" style="64" customWidth="1"/>
    <col min="7938" max="7938" width="4.125" style="64" customWidth="1"/>
    <col min="7939" max="7939" width="16.75" style="64" customWidth="1"/>
    <col min="7940" max="7940" width="14" style="64" customWidth="1"/>
    <col min="7941" max="7941" width="5.625" style="64" customWidth="1"/>
    <col min="7942" max="7942" width="3.625" style="64" customWidth="1"/>
    <col min="7943" max="7943" width="9.25" style="64" customWidth="1"/>
    <col min="7944" max="7944" width="10" style="64" customWidth="1"/>
    <col min="7945" max="7945" width="9.125" style="64" customWidth="1"/>
    <col min="7946" max="7946" width="10" style="64" customWidth="1"/>
    <col min="7947" max="7947" width="8.875" style="64" customWidth="1"/>
    <col min="7948" max="7948" width="9.875" style="64" customWidth="1"/>
    <col min="7949" max="7949" width="9.125" style="64" customWidth="1"/>
    <col min="7950" max="7950" width="9.875" style="64" customWidth="1"/>
    <col min="7951" max="7951" width="7.125" style="64" customWidth="1"/>
    <col min="7952" max="8192" width="9" style="64"/>
    <col min="8193" max="8193" width="0.625" style="64" customWidth="1"/>
    <col min="8194" max="8194" width="4.125" style="64" customWidth="1"/>
    <col min="8195" max="8195" width="16.75" style="64" customWidth="1"/>
    <col min="8196" max="8196" width="14" style="64" customWidth="1"/>
    <col min="8197" max="8197" width="5.625" style="64" customWidth="1"/>
    <col min="8198" max="8198" width="3.625" style="64" customWidth="1"/>
    <col min="8199" max="8199" width="9.25" style="64" customWidth="1"/>
    <col min="8200" max="8200" width="10" style="64" customWidth="1"/>
    <col min="8201" max="8201" width="9.125" style="64" customWidth="1"/>
    <col min="8202" max="8202" width="10" style="64" customWidth="1"/>
    <col min="8203" max="8203" width="8.875" style="64" customWidth="1"/>
    <col min="8204" max="8204" width="9.875" style="64" customWidth="1"/>
    <col min="8205" max="8205" width="9.125" style="64" customWidth="1"/>
    <col min="8206" max="8206" width="9.875" style="64" customWidth="1"/>
    <col min="8207" max="8207" width="7.125" style="64" customWidth="1"/>
    <col min="8208" max="8448" width="9" style="64"/>
    <col min="8449" max="8449" width="0.625" style="64" customWidth="1"/>
    <col min="8450" max="8450" width="4.125" style="64" customWidth="1"/>
    <col min="8451" max="8451" width="16.75" style="64" customWidth="1"/>
    <col min="8452" max="8452" width="14" style="64" customWidth="1"/>
    <col min="8453" max="8453" width="5.625" style="64" customWidth="1"/>
    <col min="8454" max="8454" width="3.625" style="64" customWidth="1"/>
    <col min="8455" max="8455" width="9.25" style="64" customWidth="1"/>
    <col min="8456" max="8456" width="10" style="64" customWidth="1"/>
    <col min="8457" max="8457" width="9.125" style="64" customWidth="1"/>
    <col min="8458" max="8458" width="10" style="64" customWidth="1"/>
    <col min="8459" max="8459" width="8.875" style="64" customWidth="1"/>
    <col min="8460" max="8460" width="9.875" style="64" customWidth="1"/>
    <col min="8461" max="8461" width="9.125" style="64" customWidth="1"/>
    <col min="8462" max="8462" width="9.875" style="64" customWidth="1"/>
    <col min="8463" max="8463" width="7.125" style="64" customWidth="1"/>
    <col min="8464" max="8704" width="9" style="64"/>
    <col min="8705" max="8705" width="0.625" style="64" customWidth="1"/>
    <col min="8706" max="8706" width="4.125" style="64" customWidth="1"/>
    <col min="8707" max="8707" width="16.75" style="64" customWidth="1"/>
    <col min="8708" max="8708" width="14" style="64" customWidth="1"/>
    <col min="8709" max="8709" width="5.625" style="64" customWidth="1"/>
    <col min="8710" max="8710" width="3.625" style="64" customWidth="1"/>
    <col min="8711" max="8711" width="9.25" style="64" customWidth="1"/>
    <col min="8712" max="8712" width="10" style="64" customWidth="1"/>
    <col min="8713" max="8713" width="9.125" style="64" customWidth="1"/>
    <col min="8714" max="8714" width="10" style="64" customWidth="1"/>
    <col min="8715" max="8715" width="8.875" style="64" customWidth="1"/>
    <col min="8716" max="8716" width="9.875" style="64" customWidth="1"/>
    <col min="8717" max="8717" width="9.125" style="64" customWidth="1"/>
    <col min="8718" max="8718" width="9.875" style="64" customWidth="1"/>
    <col min="8719" max="8719" width="7.125" style="64" customWidth="1"/>
    <col min="8720" max="8960" width="9" style="64"/>
    <col min="8961" max="8961" width="0.625" style="64" customWidth="1"/>
    <col min="8962" max="8962" width="4.125" style="64" customWidth="1"/>
    <col min="8963" max="8963" width="16.75" style="64" customWidth="1"/>
    <col min="8964" max="8964" width="14" style="64" customWidth="1"/>
    <col min="8965" max="8965" width="5.625" style="64" customWidth="1"/>
    <col min="8966" max="8966" width="3.625" style="64" customWidth="1"/>
    <col min="8967" max="8967" width="9.25" style="64" customWidth="1"/>
    <col min="8968" max="8968" width="10" style="64" customWidth="1"/>
    <col min="8969" max="8969" width="9.125" style="64" customWidth="1"/>
    <col min="8970" max="8970" width="10" style="64" customWidth="1"/>
    <col min="8971" max="8971" width="8.875" style="64" customWidth="1"/>
    <col min="8972" max="8972" width="9.875" style="64" customWidth="1"/>
    <col min="8973" max="8973" width="9.125" style="64" customWidth="1"/>
    <col min="8974" max="8974" width="9.875" style="64" customWidth="1"/>
    <col min="8975" max="8975" width="7.125" style="64" customWidth="1"/>
    <col min="8976" max="9216" width="9" style="64"/>
    <col min="9217" max="9217" width="0.625" style="64" customWidth="1"/>
    <col min="9218" max="9218" width="4.125" style="64" customWidth="1"/>
    <col min="9219" max="9219" width="16.75" style="64" customWidth="1"/>
    <col min="9220" max="9220" width="14" style="64" customWidth="1"/>
    <col min="9221" max="9221" width="5.625" style="64" customWidth="1"/>
    <col min="9222" max="9222" width="3.625" style="64" customWidth="1"/>
    <col min="9223" max="9223" width="9.25" style="64" customWidth="1"/>
    <col min="9224" max="9224" width="10" style="64" customWidth="1"/>
    <col min="9225" max="9225" width="9.125" style="64" customWidth="1"/>
    <col min="9226" max="9226" width="10" style="64" customWidth="1"/>
    <col min="9227" max="9227" width="8.875" style="64" customWidth="1"/>
    <col min="9228" max="9228" width="9.875" style="64" customWidth="1"/>
    <col min="9229" max="9229" width="9.125" style="64" customWidth="1"/>
    <col min="9230" max="9230" width="9.875" style="64" customWidth="1"/>
    <col min="9231" max="9231" width="7.125" style="64" customWidth="1"/>
    <col min="9232" max="9472" width="9" style="64"/>
    <col min="9473" max="9473" width="0.625" style="64" customWidth="1"/>
    <col min="9474" max="9474" width="4.125" style="64" customWidth="1"/>
    <col min="9475" max="9475" width="16.75" style="64" customWidth="1"/>
    <col min="9476" max="9476" width="14" style="64" customWidth="1"/>
    <col min="9477" max="9477" width="5.625" style="64" customWidth="1"/>
    <col min="9478" max="9478" width="3.625" style="64" customWidth="1"/>
    <col min="9479" max="9479" width="9.25" style="64" customWidth="1"/>
    <col min="9480" max="9480" width="10" style="64" customWidth="1"/>
    <col min="9481" max="9481" width="9.125" style="64" customWidth="1"/>
    <col min="9482" max="9482" width="10" style="64" customWidth="1"/>
    <col min="9483" max="9483" width="8.875" style="64" customWidth="1"/>
    <col min="9484" max="9484" width="9.875" style="64" customWidth="1"/>
    <col min="9485" max="9485" width="9.125" style="64" customWidth="1"/>
    <col min="9486" max="9486" width="9.875" style="64" customWidth="1"/>
    <col min="9487" max="9487" width="7.125" style="64" customWidth="1"/>
    <col min="9488" max="9728" width="9" style="64"/>
    <col min="9729" max="9729" width="0.625" style="64" customWidth="1"/>
    <col min="9730" max="9730" width="4.125" style="64" customWidth="1"/>
    <col min="9731" max="9731" width="16.75" style="64" customWidth="1"/>
    <col min="9732" max="9732" width="14" style="64" customWidth="1"/>
    <col min="9733" max="9733" width="5.625" style="64" customWidth="1"/>
    <col min="9734" max="9734" width="3.625" style="64" customWidth="1"/>
    <col min="9735" max="9735" width="9.25" style="64" customWidth="1"/>
    <col min="9736" max="9736" width="10" style="64" customWidth="1"/>
    <col min="9737" max="9737" width="9.125" style="64" customWidth="1"/>
    <col min="9738" max="9738" width="10" style="64" customWidth="1"/>
    <col min="9739" max="9739" width="8.875" style="64" customWidth="1"/>
    <col min="9740" max="9740" width="9.875" style="64" customWidth="1"/>
    <col min="9741" max="9741" width="9.125" style="64" customWidth="1"/>
    <col min="9742" max="9742" width="9.875" style="64" customWidth="1"/>
    <col min="9743" max="9743" width="7.125" style="64" customWidth="1"/>
    <col min="9744" max="9984" width="9" style="64"/>
    <col min="9985" max="9985" width="0.625" style="64" customWidth="1"/>
    <col min="9986" max="9986" width="4.125" style="64" customWidth="1"/>
    <col min="9987" max="9987" width="16.75" style="64" customWidth="1"/>
    <col min="9988" max="9988" width="14" style="64" customWidth="1"/>
    <col min="9989" max="9989" width="5.625" style="64" customWidth="1"/>
    <col min="9990" max="9990" width="3.625" style="64" customWidth="1"/>
    <col min="9991" max="9991" width="9.25" style="64" customWidth="1"/>
    <col min="9992" max="9992" width="10" style="64" customWidth="1"/>
    <col min="9993" max="9993" width="9.125" style="64" customWidth="1"/>
    <col min="9994" max="9994" width="10" style="64" customWidth="1"/>
    <col min="9995" max="9995" width="8.875" style="64" customWidth="1"/>
    <col min="9996" max="9996" width="9.875" style="64" customWidth="1"/>
    <col min="9997" max="9997" width="9.125" style="64" customWidth="1"/>
    <col min="9998" max="9998" width="9.875" style="64" customWidth="1"/>
    <col min="9999" max="9999" width="7.125" style="64" customWidth="1"/>
    <col min="10000" max="10240" width="9" style="64"/>
    <col min="10241" max="10241" width="0.625" style="64" customWidth="1"/>
    <col min="10242" max="10242" width="4.125" style="64" customWidth="1"/>
    <col min="10243" max="10243" width="16.75" style="64" customWidth="1"/>
    <col min="10244" max="10244" width="14" style="64" customWidth="1"/>
    <col min="10245" max="10245" width="5.625" style="64" customWidth="1"/>
    <col min="10246" max="10246" width="3.625" style="64" customWidth="1"/>
    <col min="10247" max="10247" width="9.25" style="64" customWidth="1"/>
    <col min="10248" max="10248" width="10" style="64" customWidth="1"/>
    <col min="10249" max="10249" width="9.125" style="64" customWidth="1"/>
    <col min="10250" max="10250" width="10" style="64" customWidth="1"/>
    <col min="10251" max="10251" width="8.875" style="64" customWidth="1"/>
    <col min="10252" max="10252" width="9.875" style="64" customWidth="1"/>
    <col min="10253" max="10253" width="9.125" style="64" customWidth="1"/>
    <col min="10254" max="10254" width="9.875" style="64" customWidth="1"/>
    <col min="10255" max="10255" width="7.125" style="64" customWidth="1"/>
    <col min="10256" max="10496" width="9" style="64"/>
    <col min="10497" max="10497" width="0.625" style="64" customWidth="1"/>
    <col min="10498" max="10498" width="4.125" style="64" customWidth="1"/>
    <col min="10499" max="10499" width="16.75" style="64" customWidth="1"/>
    <col min="10500" max="10500" width="14" style="64" customWidth="1"/>
    <col min="10501" max="10501" width="5.625" style="64" customWidth="1"/>
    <col min="10502" max="10502" width="3.625" style="64" customWidth="1"/>
    <col min="10503" max="10503" width="9.25" style="64" customWidth="1"/>
    <col min="10504" max="10504" width="10" style="64" customWidth="1"/>
    <col min="10505" max="10505" width="9.125" style="64" customWidth="1"/>
    <col min="10506" max="10506" width="10" style="64" customWidth="1"/>
    <col min="10507" max="10507" width="8.875" style="64" customWidth="1"/>
    <col min="10508" max="10508" width="9.875" style="64" customWidth="1"/>
    <col min="10509" max="10509" width="9.125" style="64" customWidth="1"/>
    <col min="10510" max="10510" width="9.875" style="64" customWidth="1"/>
    <col min="10511" max="10511" width="7.125" style="64" customWidth="1"/>
    <col min="10512" max="10752" width="9" style="64"/>
    <col min="10753" max="10753" width="0.625" style="64" customWidth="1"/>
    <col min="10754" max="10754" width="4.125" style="64" customWidth="1"/>
    <col min="10755" max="10755" width="16.75" style="64" customWidth="1"/>
    <col min="10756" max="10756" width="14" style="64" customWidth="1"/>
    <col min="10757" max="10757" width="5.625" style="64" customWidth="1"/>
    <col min="10758" max="10758" width="3.625" style="64" customWidth="1"/>
    <col min="10759" max="10759" width="9.25" style="64" customWidth="1"/>
    <col min="10760" max="10760" width="10" style="64" customWidth="1"/>
    <col min="10761" max="10761" width="9.125" style="64" customWidth="1"/>
    <col min="10762" max="10762" width="10" style="64" customWidth="1"/>
    <col min="10763" max="10763" width="8.875" style="64" customWidth="1"/>
    <col min="10764" max="10764" width="9.875" style="64" customWidth="1"/>
    <col min="10765" max="10765" width="9.125" style="64" customWidth="1"/>
    <col min="10766" max="10766" width="9.875" style="64" customWidth="1"/>
    <col min="10767" max="10767" width="7.125" style="64" customWidth="1"/>
    <col min="10768" max="11008" width="9" style="64"/>
    <col min="11009" max="11009" width="0.625" style="64" customWidth="1"/>
    <col min="11010" max="11010" width="4.125" style="64" customWidth="1"/>
    <col min="11011" max="11011" width="16.75" style="64" customWidth="1"/>
    <col min="11012" max="11012" width="14" style="64" customWidth="1"/>
    <col min="11013" max="11013" width="5.625" style="64" customWidth="1"/>
    <col min="11014" max="11014" width="3.625" style="64" customWidth="1"/>
    <col min="11015" max="11015" width="9.25" style="64" customWidth="1"/>
    <col min="11016" max="11016" width="10" style="64" customWidth="1"/>
    <col min="11017" max="11017" width="9.125" style="64" customWidth="1"/>
    <col min="11018" max="11018" width="10" style="64" customWidth="1"/>
    <col min="11019" max="11019" width="8.875" style="64" customWidth="1"/>
    <col min="11020" max="11020" width="9.875" style="64" customWidth="1"/>
    <col min="11021" max="11021" width="9.125" style="64" customWidth="1"/>
    <col min="11022" max="11022" width="9.875" style="64" customWidth="1"/>
    <col min="11023" max="11023" width="7.125" style="64" customWidth="1"/>
    <col min="11024" max="11264" width="9" style="64"/>
    <col min="11265" max="11265" width="0.625" style="64" customWidth="1"/>
    <col min="11266" max="11266" width="4.125" style="64" customWidth="1"/>
    <col min="11267" max="11267" width="16.75" style="64" customWidth="1"/>
    <col min="11268" max="11268" width="14" style="64" customWidth="1"/>
    <col min="11269" max="11269" width="5.625" style="64" customWidth="1"/>
    <col min="11270" max="11270" width="3.625" style="64" customWidth="1"/>
    <col min="11271" max="11271" width="9.25" style="64" customWidth="1"/>
    <col min="11272" max="11272" width="10" style="64" customWidth="1"/>
    <col min="11273" max="11273" width="9.125" style="64" customWidth="1"/>
    <col min="11274" max="11274" width="10" style="64" customWidth="1"/>
    <col min="11275" max="11275" width="8.875" style="64" customWidth="1"/>
    <col min="11276" max="11276" width="9.875" style="64" customWidth="1"/>
    <col min="11277" max="11277" width="9.125" style="64" customWidth="1"/>
    <col min="11278" max="11278" width="9.875" style="64" customWidth="1"/>
    <col min="11279" max="11279" width="7.125" style="64" customWidth="1"/>
    <col min="11280" max="11520" width="9" style="64"/>
    <col min="11521" max="11521" width="0.625" style="64" customWidth="1"/>
    <col min="11522" max="11522" width="4.125" style="64" customWidth="1"/>
    <col min="11523" max="11523" width="16.75" style="64" customWidth="1"/>
    <col min="11524" max="11524" width="14" style="64" customWidth="1"/>
    <col min="11525" max="11525" width="5.625" style="64" customWidth="1"/>
    <col min="11526" max="11526" width="3.625" style="64" customWidth="1"/>
    <col min="11527" max="11527" width="9.25" style="64" customWidth="1"/>
    <col min="11528" max="11528" width="10" style="64" customWidth="1"/>
    <col min="11529" max="11529" width="9.125" style="64" customWidth="1"/>
    <col min="11530" max="11530" width="10" style="64" customWidth="1"/>
    <col min="11531" max="11531" width="8.875" style="64" customWidth="1"/>
    <col min="11532" max="11532" width="9.875" style="64" customWidth="1"/>
    <col min="11533" max="11533" width="9.125" style="64" customWidth="1"/>
    <col min="11534" max="11534" width="9.875" style="64" customWidth="1"/>
    <col min="11535" max="11535" width="7.125" style="64" customWidth="1"/>
    <col min="11536" max="11776" width="9" style="64"/>
    <col min="11777" max="11777" width="0.625" style="64" customWidth="1"/>
    <col min="11778" max="11778" width="4.125" style="64" customWidth="1"/>
    <col min="11779" max="11779" width="16.75" style="64" customWidth="1"/>
    <col min="11780" max="11780" width="14" style="64" customWidth="1"/>
    <col min="11781" max="11781" width="5.625" style="64" customWidth="1"/>
    <col min="11782" max="11782" width="3.625" style="64" customWidth="1"/>
    <col min="11783" max="11783" width="9.25" style="64" customWidth="1"/>
    <col min="11784" max="11784" width="10" style="64" customWidth="1"/>
    <col min="11785" max="11785" width="9.125" style="64" customWidth="1"/>
    <col min="11786" max="11786" width="10" style="64" customWidth="1"/>
    <col min="11787" max="11787" width="8.875" style="64" customWidth="1"/>
    <col min="11788" max="11788" width="9.875" style="64" customWidth="1"/>
    <col min="11789" max="11789" width="9.125" style="64" customWidth="1"/>
    <col min="11790" max="11790" width="9.875" style="64" customWidth="1"/>
    <col min="11791" max="11791" width="7.125" style="64" customWidth="1"/>
    <col min="11792" max="12032" width="9" style="64"/>
    <col min="12033" max="12033" width="0.625" style="64" customWidth="1"/>
    <col min="12034" max="12034" width="4.125" style="64" customWidth="1"/>
    <col min="12035" max="12035" width="16.75" style="64" customWidth="1"/>
    <col min="12036" max="12036" width="14" style="64" customWidth="1"/>
    <col min="12037" max="12037" width="5.625" style="64" customWidth="1"/>
    <col min="12038" max="12038" width="3.625" style="64" customWidth="1"/>
    <col min="12039" max="12039" width="9.25" style="64" customWidth="1"/>
    <col min="12040" max="12040" width="10" style="64" customWidth="1"/>
    <col min="12041" max="12041" width="9.125" style="64" customWidth="1"/>
    <col min="12042" max="12042" width="10" style="64" customWidth="1"/>
    <col min="12043" max="12043" width="8.875" style="64" customWidth="1"/>
    <col min="12044" max="12044" width="9.875" style="64" customWidth="1"/>
    <col min="12045" max="12045" width="9.125" style="64" customWidth="1"/>
    <col min="12046" max="12046" width="9.875" style="64" customWidth="1"/>
    <col min="12047" max="12047" width="7.125" style="64" customWidth="1"/>
    <col min="12048" max="12288" width="9" style="64"/>
    <col min="12289" max="12289" width="0.625" style="64" customWidth="1"/>
    <col min="12290" max="12290" width="4.125" style="64" customWidth="1"/>
    <col min="12291" max="12291" width="16.75" style="64" customWidth="1"/>
    <col min="12292" max="12292" width="14" style="64" customWidth="1"/>
    <col min="12293" max="12293" width="5.625" style="64" customWidth="1"/>
    <col min="12294" max="12294" width="3.625" style="64" customWidth="1"/>
    <col min="12295" max="12295" width="9.25" style="64" customWidth="1"/>
    <col min="12296" max="12296" width="10" style="64" customWidth="1"/>
    <col min="12297" max="12297" width="9.125" style="64" customWidth="1"/>
    <col min="12298" max="12298" width="10" style="64" customWidth="1"/>
    <col min="12299" max="12299" width="8.875" style="64" customWidth="1"/>
    <col min="12300" max="12300" width="9.875" style="64" customWidth="1"/>
    <col min="12301" max="12301" width="9.125" style="64" customWidth="1"/>
    <col min="12302" max="12302" width="9.875" style="64" customWidth="1"/>
    <col min="12303" max="12303" width="7.125" style="64" customWidth="1"/>
    <col min="12304" max="12544" width="9" style="64"/>
    <col min="12545" max="12545" width="0.625" style="64" customWidth="1"/>
    <col min="12546" max="12546" width="4.125" style="64" customWidth="1"/>
    <col min="12547" max="12547" width="16.75" style="64" customWidth="1"/>
    <col min="12548" max="12548" width="14" style="64" customWidth="1"/>
    <col min="12549" max="12549" width="5.625" style="64" customWidth="1"/>
    <col min="12550" max="12550" width="3.625" style="64" customWidth="1"/>
    <col min="12551" max="12551" width="9.25" style="64" customWidth="1"/>
    <col min="12552" max="12552" width="10" style="64" customWidth="1"/>
    <col min="12553" max="12553" width="9.125" style="64" customWidth="1"/>
    <col min="12554" max="12554" width="10" style="64" customWidth="1"/>
    <col min="12555" max="12555" width="8.875" style="64" customWidth="1"/>
    <col min="12556" max="12556" width="9.875" style="64" customWidth="1"/>
    <col min="12557" max="12557" width="9.125" style="64" customWidth="1"/>
    <col min="12558" max="12558" width="9.875" style="64" customWidth="1"/>
    <col min="12559" max="12559" width="7.125" style="64" customWidth="1"/>
    <col min="12560" max="12800" width="9" style="64"/>
    <col min="12801" max="12801" width="0.625" style="64" customWidth="1"/>
    <col min="12802" max="12802" width="4.125" style="64" customWidth="1"/>
    <col min="12803" max="12803" width="16.75" style="64" customWidth="1"/>
    <col min="12804" max="12804" width="14" style="64" customWidth="1"/>
    <col min="12805" max="12805" width="5.625" style="64" customWidth="1"/>
    <col min="12806" max="12806" width="3.625" style="64" customWidth="1"/>
    <col min="12807" max="12807" width="9.25" style="64" customWidth="1"/>
    <col min="12808" max="12808" width="10" style="64" customWidth="1"/>
    <col min="12809" max="12809" width="9.125" style="64" customWidth="1"/>
    <col min="12810" max="12810" width="10" style="64" customWidth="1"/>
    <col min="12811" max="12811" width="8.875" style="64" customWidth="1"/>
    <col min="12812" max="12812" width="9.875" style="64" customWidth="1"/>
    <col min="12813" max="12813" width="9.125" style="64" customWidth="1"/>
    <col min="12814" max="12814" width="9.875" style="64" customWidth="1"/>
    <col min="12815" max="12815" width="7.125" style="64" customWidth="1"/>
    <col min="12816" max="13056" width="9" style="64"/>
    <col min="13057" max="13057" width="0.625" style="64" customWidth="1"/>
    <col min="13058" max="13058" width="4.125" style="64" customWidth="1"/>
    <col min="13059" max="13059" width="16.75" style="64" customWidth="1"/>
    <col min="13060" max="13060" width="14" style="64" customWidth="1"/>
    <col min="13061" max="13061" width="5.625" style="64" customWidth="1"/>
    <col min="13062" max="13062" width="3.625" style="64" customWidth="1"/>
    <col min="13063" max="13063" width="9.25" style="64" customWidth="1"/>
    <col min="13064" max="13064" width="10" style="64" customWidth="1"/>
    <col min="13065" max="13065" width="9.125" style="64" customWidth="1"/>
    <col min="13066" max="13066" width="10" style="64" customWidth="1"/>
    <col min="13067" max="13067" width="8.875" style="64" customWidth="1"/>
    <col min="13068" max="13068" width="9.875" style="64" customWidth="1"/>
    <col min="13069" max="13069" width="9.125" style="64" customWidth="1"/>
    <col min="13070" max="13070" width="9.875" style="64" customWidth="1"/>
    <col min="13071" max="13071" width="7.125" style="64" customWidth="1"/>
    <col min="13072" max="13312" width="9" style="64"/>
    <col min="13313" max="13313" width="0.625" style="64" customWidth="1"/>
    <col min="13314" max="13314" width="4.125" style="64" customWidth="1"/>
    <col min="13315" max="13315" width="16.75" style="64" customWidth="1"/>
    <col min="13316" max="13316" width="14" style="64" customWidth="1"/>
    <col min="13317" max="13317" width="5.625" style="64" customWidth="1"/>
    <col min="13318" max="13318" width="3.625" style="64" customWidth="1"/>
    <col min="13319" max="13319" width="9.25" style="64" customWidth="1"/>
    <col min="13320" max="13320" width="10" style="64" customWidth="1"/>
    <col min="13321" max="13321" width="9.125" style="64" customWidth="1"/>
    <col min="13322" max="13322" width="10" style="64" customWidth="1"/>
    <col min="13323" max="13323" width="8.875" style="64" customWidth="1"/>
    <col min="13324" max="13324" width="9.875" style="64" customWidth="1"/>
    <col min="13325" max="13325" width="9.125" style="64" customWidth="1"/>
    <col min="13326" max="13326" width="9.875" style="64" customWidth="1"/>
    <col min="13327" max="13327" width="7.125" style="64" customWidth="1"/>
    <col min="13328" max="13568" width="9" style="64"/>
    <col min="13569" max="13569" width="0.625" style="64" customWidth="1"/>
    <col min="13570" max="13570" width="4.125" style="64" customWidth="1"/>
    <col min="13571" max="13571" width="16.75" style="64" customWidth="1"/>
    <col min="13572" max="13572" width="14" style="64" customWidth="1"/>
    <col min="13573" max="13573" width="5.625" style="64" customWidth="1"/>
    <col min="13574" max="13574" width="3.625" style="64" customWidth="1"/>
    <col min="13575" max="13575" width="9.25" style="64" customWidth="1"/>
    <col min="13576" max="13576" width="10" style="64" customWidth="1"/>
    <col min="13577" max="13577" width="9.125" style="64" customWidth="1"/>
    <col min="13578" max="13578" width="10" style="64" customWidth="1"/>
    <col min="13579" max="13579" width="8.875" style="64" customWidth="1"/>
    <col min="13580" max="13580" width="9.875" style="64" customWidth="1"/>
    <col min="13581" max="13581" width="9.125" style="64" customWidth="1"/>
    <col min="13582" max="13582" width="9.875" style="64" customWidth="1"/>
    <col min="13583" max="13583" width="7.125" style="64" customWidth="1"/>
    <col min="13584" max="13824" width="9" style="64"/>
    <col min="13825" max="13825" width="0.625" style="64" customWidth="1"/>
    <col min="13826" max="13826" width="4.125" style="64" customWidth="1"/>
    <col min="13827" max="13827" width="16.75" style="64" customWidth="1"/>
    <col min="13828" max="13828" width="14" style="64" customWidth="1"/>
    <col min="13829" max="13829" width="5.625" style="64" customWidth="1"/>
    <col min="13830" max="13830" width="3.625" style="64" customWidth="1"/>
    <col min="13831" max="13831" width="9.25" style="64" customWidth="1"/>
    <col min="13832" max="13832" width="10" style="64" customWidth="1"/>
    <col min="13833" max="13833" width="9.125" style="64" customWidth="1"/>
    <col min="13834" max="13834" width="10" style="64" customWidth="1"/>
    <col min="13835" max="13835" width="8.875" style="64" customWidth="1"/>
    <col min="13836" max="13836" width="9.875" style="64" customWidth="1"/>
    <col min="13837" max="13837" width="9.125" style="64" customWidth="1"/>
    <col min="13838" max="13838" width="9.875" style="64" customWidth="1"/>
    <col min="13839" max="13839" width="7.125" style="64" customWidth="1"/>
    <col min="13840" max="14080" width="9" style="64"/>
    <col min="14081" max="14081" width="0.625" style="64" customWidth="1"/>
    <col min="14082" max="14082" width="4.125" style="64" customWidth="1"/>
    <col min="14083" max="14083" width="16.75" style="64" customWidth="1"/>
    <col min="14084" max="14084" width="14" style="64" customWidth="1"/>
    <col min="14085" max="14085" width="5.625" style="64" customWidth="1"/>
    <col min="14086" max="14086" width="3.625" style="64" customWidth="1"/>
    <col min="14087" max="14087" width="9.25" style="64" customWidth="1"/>
    <col min="14088" max="14088" width="10" style="64" customWidth="1"/>
    <col min="14089" max="14089" width="9.125" style="64" customWidth="1"/>
    <col min="14090" max="14090" width="10" style="64" customWidth="1"/>
    <col min="14091" max="14091" width="8.875" style="64" customWidth="1"/>
    <col min="14092" max="14092" width="9.875" style="64" customWidth="1"/>
    <col min="14093" max="14093" width="9.125" style="64" customWidth="1"/>
    <col min="14094" max="14094" width="9.875" style="64" customWidth="1"/>
    <col min="14095" max="14095" width="7.125" style="64" customWidth="1"/>
    <col min="14096" max="14336" width="9" style="64"/>
    <col min="14337" max="14337" width="0.625" style="64" customWidth="1"/>
    <col min="14338" max="14338" width="4.125" style="64" customWidth="1"/>
    <col min="14339" max="14339" width="16.75" style="64" customWidth="1"/>
    <col min="14340" max="14340" width="14" style="64" customWidth="1"/>
    <col min="14341" max="14341" width="5.625" style="64" customWidth="1"/>
    <col min="14342" max="14342" width="3.625" style="64" customWidth="1"/>
    <col min="14343" max="14343" width="9.25" style="64" customWidth="1"/>
    <col min="14344" max="14344" width="10" style="64" customWidth="1"/>
    <col min="14345" max="14345" width="9.125" style="64" customWidth="1"/>
    <col min="14346" max="14346" width="10" style="64" customWidth="1"/>
    <col min="14347" max="14347" width="8.875" style="64" customWidth="1"/>
    <col min="14348" max="14348" width="9.875" style="64" customWidth="1"/>
    <col min="14349" max="14349" width="9.125" style="64" customWidth="1"/>
    <col min="14350" max="14350" width="9.875" style="64" customWidth="1"/>
    <col min="14351" max="14351" width="7.125" style="64" customWidth="1"/>
    <col min="14352" max="14592" width="9" style="64"/>
    <col min="14593" max="14593" width="0.625" style="64" customWidth="1"/>
    <col min="14594" max="14594" width="4.125" style="64" customWidth="1"/>
    <col min="14595" max="14595" width="16.75" style="64" customWidth="1"/>
    <col min="14596" max="14596" width="14" style="64" customWidth="1"/>
    <col min="14597" max="14597" width="5.625" style="64" customWidth="1"/>
    <col min="14598" max="14598" width="3.625" style="64" customWidth="1"/>
    <col min="14599" max="14599" width="9.25" style="64" customWidth="1"/>
    <col min="14600" max="14600" width="10" style="64" customWidth="1"/>
    <col min="14601" max="14601" width="9.125" style="64" customWidth="1"/>
    <col min="14602" max="14602" width="10" style="64" customWidth="1"/>
    <col min="14603" max="14603" width="8.875" style="64" customWidth="1"/>
    <col min="14604" max="14604" width="9.875" style="64" customWidth="1"/>
    <col min="14605" max="14605" width="9.125" style="64" customWidth="1"/>
    <col min="14606" max="14606" width="9.875" style="64" customWidth="1"/>
    <col min="14607" max="14607" width="7.125" style="64" customWidth="1"/>
    <col min="14608" max="14848" width="9" style="64"/>
    <col min="14849" max="14849" width="0.625" style="64" customWidth="1"/>
    <col min="14850" max="14850" width="4.125" style="64" customWidth="1"/>
    <col min="14851" max="14851" width="16.75" style="64" customWidth="1"/>
    <col min="14852" max="14852" width="14" style="64" customWidth="1"/>
    <col min="14853" max="14853" width="5.625" style="64" customWidth="1"/>
    <col min="14854" max="14854" width="3.625" style="64" customWidth="1"/>
    <col min="14855" max="14855" width="9.25" style="64" customWidth="1"/>
    <col min="14856" max="14856" width="10" style="64" customWidth="1"/>
    <col min="14857" max="14857" width="9.125" style="64" customWidth="1"/>
    <col min="14858" max="14858" width="10" style="64" customWidth="1"/>
    <col min="14859" max="14859" width="8.875" style="64" customWidth="1"/>
    <col min="14860" max="14860" width="9.875" style="64" customWidth="1"/>
    <col min="14861" max="14861" width="9.125" style="64" customWidth="1"/>
    <col min="14862" max="14862" width="9.875" style="64" customWidth="1"/>
    <col min="14863" max="14863" width="7.125" style="64" customWidth="1"/>
    <col min="14864" max="15104" width="9" style="64"/>
    <col min="15105" max="15105" width="0.625" style="64" customWidth="1"/>
    <col min="15106" max="15106" width="4.125" style="64" customWidth="1"/>
    <col min="15107" max="15107" width="16.75" style="64" customWidth="1"/>
    <col min="15108" max="15108" width="14" style="64" customWidth="1"/>
    <col min="15109" max="15109" width="5.625" style="64" customWidth="1"/>
    <col min="15110" max="15110" width="3.625" style="64" customWidth="1"/>
    <col min="15111" max="15111" width="9.25" style="64" customWidth="1"/>
    <col min="15112" max="15112" width="10" style="64" customWidth="1"/>
    <col min="15113" max="15113" width="9.125" style="64" customWidth="1"/>
    <col min="15114" max="15114" width="10" style="64" customWidth="1"/>
    <col min="15115" max="15115" width="8.875" style="64" customWidth="1"/>
    <col min="15116" max="15116" width="9.875" style="64" customWidth="1"/>
    <col min="15117" max="15117" width="9.125" style="64" customWidth="1"/>
    <col min="15118" max="15118" width="9.875" style="64" customWidth="1"/>
    <col min="15119" max="15119" width="7.125" style="64" customWidth="1"/>
    <col min="15120" max="15360" width="9" style="64"/>
    <col min="15361" max="15361" width="0.625" style="64" customWidth="1"/>
    <col min="15362" max="15362" width="4.125" style="64" customWidth="1"/>
    <col min="15363" max="15363" width="16.75" style="64" customWidth="1"/>
    <col min="15364" max="15364" width="14" style="64" customWidth="1"/>
    <col min="15365" max="15365" width="5.625" style="64" customWidth="1"/>
    <col min="15366" max="15366" width="3.625" style="64" customWidth="1"/>
    <col min="15367" max="15367" width="9.25" style="64" customWidth="1"/>
    <col min="15368" max="15368" width="10" style="64" customWidth="1"/>
    <col min="15369" max="15369" width="9.125" style="64" customWidth="1"/>
    <col min="15370" max="15370" width="10" style="64" customWidth="1"/>
    <col min="15371" max="15371" width="8.875" style="64" customWidth="1"/>
    <col min="15372" max="15372" width="9.875" style="64" customWidth="1"/>
    <col min="15373" max="15373" width="9.125" style="64" customWidth="1"/>
    <col min="15374" max="15374" width="9.875" style="64" customWidth="1"/>
    <col min="15375" max="15375" width="7.125" style="64" customWidth="1"/>
    <col min="15376" max="15616" width="9" style="64"/>
    <col min="15617" max="15617" width="0.625" style="64" customWidth="1"/>
    <col min="15618" max="15618" width="4.125" style="64" customWidth="1"/>
    <col min="15619" max="15619" width="16.75" style="64" customWidth="1"/>
    <col min="15620" max="15620" width="14" style="64" customWidth="1"/>
    <col min="15621" max="15621" width="5.625" style="64" customWidth="1"/>
    <col min="15622" max="15622" width="3.625" style="64" customWidth="1"/>
    <col min="15623" max="15623" width="9.25" style="64" customWidth="1"/>
    <col min="15624" max="15624" width="10" style="64" customWidth="1"/>
    <col min="15625" max="15625" width="9.125" style="64" customWidth="1"/>
    <col min="15626" max="15626" width="10" style="64" customWidth="1"/>
    <col min="15627" max="15627" width="8.875" style="64" customWidth="1"/>
    <col min="15628" max="15628" width="9.875" style="64" customWidth="1"/>
    <col min="15629" max="15629" width="9.125" style="64" customWidth="1"/>
    <col min="15630" max="15630" width="9.875" style="64" customWidth="1"/>
    <col min="15631" max="15631" width="7.125" style="64" customWidth="1"/>
    <col min="15632" max="15872" width="9" style="64"/>
    <col min="15873" max="15873" width="0.625" style="64" customWidth="1"/>
    <col min="15874" max="15874" width="4.125" style="64" customWidth="1"/>
    <col min="15875" max="15875" width="16.75" style="64" customWidth="1"/>
    <col min="15876" max="15876" width="14" style="64" customWidth="1"/>
    <col min="15877" max="15877" width="5.625" style="64" customWidth="1"/>
    <col min="15878" max="15878" width="3.625" style="64" customWidth="1"/>
    <col min="15879" max="15879" width="9.25" style="64" customWidth="1"/>
    <col min="15880" max="15880" width="10" style="64" customWidth="1"/>
    <col min="15881" max="15881" width="9.125" style="64" customWidth="1"/>
    <col min="15882" max="15882" width="10" style="64" customWidth="1"/>
    <col min="15883" max="15883" width="8.875" style="64" customWidth="1"/>
    <col min="15884" max="15884" width="9.875" style="64" customWidth="1"/>
    <col min="15885" max="15885" width="9.125" style="64" customWidth="1"/>
    <col min="15886" max="15886" width="9.875" style="64" customWidth="1"/>
    <col min="15887" max="15887" width="7.125" style="64" customWidth="1"/>
    <col min="15888" max="16128" width="9" style="64"/>
    <col min="16129" max="16129" width="0.625" style="64" customWidth="1"/>
    <col min="16130" max="16130" width="4.125" style="64" customWidth="1"/>
    <col min="16131" max="16131" width="16.75" style="64" customWidth="1"/>
    <col min="16132" max="16132" width="14" style="64" customWidth="1"/>
    <col min="16133" max="16133" width="5.625" style="64" customWidth="1"/>
    <col min="16134" max="16134" width="3.625" style="64" customWidth="1"/>
    <col min="16135" max="16135" width="9.25" style="64" customWidth="1"/>
    <col min="16136" max="16136" width="10" style="64" customWidth="1"/>
    <col min="16137" max="16137" width="9.125" style="64" customWidth="1"/>
    <col min="16138" max="16138" width="10" style="64" customWidth="1"/>
    <col min="16139" max="16139" width="8.875" style="64" customWidth="1"/>
    <col min="16140" max="16140" width="9.875" style="64" customWidth="1"/>
    <col min="16141" max="16141" width="9.125" style="64" customWidth="1"/>
    <col min="16142" max="16142" width="9.875" style="64" customWidth="1"/>
    <col min="16143" max="16143" width="7.125" style="64" customWidth="1"/>
    <col min="16144" max="16384" width="9" style="64"/>
  </cols>
  <sheetData>
    <row r="1" spans="2:15" ht="24.95" customHeight="1">
      <c r="B1" s="128" t="s">
        <v>797</v>
      </c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</row>
    <row r="2" spans="2:15" ht="9.9499999999999993" customHeight="1"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</row>
    <row r="3" spans="2:15" ht="15.4" customHeight="1">
      <c r="B3" s="132" t="s">
        <v>744</v>
      </c>
      <c r="C3" s="134" t="s">
        <v>745</v>
      </c>
      <c r="D3" s="134" t="s">
        <v>746</v>
      </c>
      <c r="E3" s="134" t="s">
        <v>747</v>
      </c>
      <c r="F3" s="134" t="s">
        <v>4</v>
      </c>
      <c r="G3" s="136" t="s">
        <v>748</v>
      </c>
      <c r="H3" s="137"/>
      <c r="I3" s="136" t="s">
        <v>749</v>
      </c>
      <c r="J3" s="137"/>
      <c r="K3" s="136" t="s">
        <v>750</v>
      </c>
      <c r="L3" s="137"/>
      <c r="M3" s="136" t="s">
        <v>751</v>
      </c>
      <c r="N3" s="137"/>
      <c r="O3" s="130" t="s">
        <v>752</v>
      </c>
    </row>
    <row r="4" spans="2:15" ht="19.7" customHeight="1">
      <c r="B4" s="133"/>
      <c r="C4" s="135"/>
      <c r="D4" s="135"/>
      <c r="E4" s="135"/>
      <c r="F4" s="135"/>
      <c r="G4" s="79" t="s">
        <v>7</v>
      </c>
      <c r="H4" s="80" t="s">
        <v>798</v>
      </c>
      <c r="I4" s="79" t="s">
        <v>7</v>
      </c>
      <c r="J4" s="80" t="s">
        <v>798</v>
      </c>
      <c r="K4" s="79" t="s">
        <v>7</v>
      </c>
      <c r="L4" s="80" t="s">
        <v>798</v>
      </c>
      <c r="M4" s="79" t="s">
        <v>7</v>
      </c>
      <c r="N4" s="80" t="s">
        <v>798</v>
      </c>
      <c r="O4" s="131"/>
    </row>
    <row r="5" spans="2:15" ht="19.7" customHeight="1">
      <c r="B5" s="81" t="s">
        <v>753</v>
      </c>
      <c r="C5" s="82" t="s">
        <v>754</v>
      </c>
      <c r="D5" s="82" t="s">
        <v>52</v>
      </c>
      <c r="E5" s="70"/>
      <c r="F5" s="83" t="s">
        <v>52</v>
      </c>
      <c r="G5" s="84"/>
      <c r="H5" s="85"/>
      <c r="I5" s="84"/>
      <c r="J5" s="85"/>
      <c r="K5" s="84"/>
      <c r="L5" s="85"/>
      <c r="M5" s="84"/>
      <c r="N5" s="85"/>
      <c r="O5" s="86" t="s">
        <v>52</v>
      </c>
    </row>
    <row r="6" spans="2:15" ht="19.7" customHeight="1">
      <c r="B6" s="81" t="s">
        <v>755</v>
      </c>
      <c r="C6" s="82" t="s">
        <v>756</v>
      </c>
      <c r="D6" s="82" t="s">
        <v>52</v>
      </c>
      <c r="E6" s="70"/>
      <c r="F6" s="83" t="s">
        <v>52</v>
      </c>
      <c r="G6" s="84"/>
      <c r="H6" s="85"/>
      <c r="I6" s="84"/>
      <c r="J6" s="85"/>
      <c r="K6" s="84"/>
      <c r="L6" s="85"/>
      <c r="M6" s="84"/>
      <c r="N6" s="85"/>
      <c r="O6" s="86" t="s">
        <v>52</v>
      </c>
    </row>
    <row r="7" spans="2:15" ht="19.7" customHeight="1">
      <c r="B7" s="68" t="s">
        <v>52</v>
      </c>
      <c r="C7" s="69" t="s">
        <v>799</v>
      </c>
      <c r="D7" s="69" t="s">
        <v>800</v>
      </c>
      <c r="E7" s="70">
        <v>49</v>
      </c>
      <c r="F7" s="71" t="s">
        <v>221</v>
      </c>
      <c r="G7" s="84"/>
      <c r="H7" s="72"/>
      <c r="I7" s="87"/>
      <c r="J7" s="72"/>
      <c r="K7" s="87"/>
      <c r="L7" s="72"/>
      <c r="M7" s="87"/>
      <c r="N7" s="72"/>
      <c r="O7" s="73" t="s">
        <v>801</v>
      </c>
    </row>
    <row r="8" spans="2:15" ht="19.7" customHeight="1">
      <c r="B8" s="68" t="s">
        <v>52</v>
      </c>
      <c r="C8" s="69" t="s">
        <v>802</v>
      </c>
      <c r="D8" s="69" t="s">
        <v>803</v>
      </c>
      <c r="E8" s="70">
        <v>3</v>
      </c>
      <c r="F8" s="71" t="s">
        <v>804</v>
      </c>
      <c r="G8" s="84"/>
      <c r="H8" s="72"/>
      <c r="I8" s="87"/>
      <c r="J8" s="72"/>
      <c r="K8" s="87"/>
      <c r="L8" s="72"/>
      <c r="M8" s="87"/>
      <c r="N8" s="72"/>
      <c r="O8" s="73" t="s">
        <v>805</v>
      </c>
    </row>
    <row r="9" spans="2:15" ht="19.7" customHeight="1">
      <c r="B9" s="68" t="s">
        <v>52</v>
      </c>
      <c r="C9" s="69" t="s">
        <v>806</v>
      </c>
      <c r="D9" s="69" t="s">
        <v>807</v>
      </c>
      <c r="E9" s="70">
        <v>3</v>
      </c>
      <c r="F9" s="71" t="s">
        <v>804</v>
      </c>
      <c r="G9" s="84"/>
      <c r="H9" s="72"/>
      <c r="I9" s="87"/>
      <c r="J9" s="72"/>
      <c r="K9" s="87"/>
      <c r="L9" s="72"/>
      <c r="M9" s="87"/>
      <c r="N9" s="72"/>
      <c r="O9" s="73" t="s">
        <v>808</v>
      </c>
    </row>
    <row r="10" spans="2:15" ht="19.7" customHeight="1">
      <c r="B10" s="68" t="s">
        <v>52</v>
      </c>
      <c r="C10" s="69" t="s">
        <v>809</v>
      </c>
      <c r="D10" s="69" t="s">
        <v>807</v>
      </c>
      <c r="E10" s="70">
        <v>7</v>
      </c>
      <c r="F10" s="71" t="s">
        <v>804</v>
      </c>
      <c r="G10" s="84"/>
      <c r="H10" s="72"/>
      <c r="I10" s="87"/>
      <c r="J10" s="72"/>
      <c r="K10" s="87"/>
      <c r="L10" s="72"/>
      <c r="M10" s="87"/>
      <c r="N10" s="72"/>
      <c r="O10" s="73" t="s">
        <v>810</v>
      </c>
    </row>
    <row r="11" spans="2:15" ht="19.7" customHeight="1">
      <c r="B11" s="68" t="s">
        <v>52</v>
      </c>
      <c r="C11" s="69" t="s">
        <v>811</v>
      </c>
      <c r="D11" s="69" t="s">
        <v>800</v>
      </c>
      <c r="E11" s="70">
        <v>21</v>
      </c>
      <c r="F11" s="71" t="s">
        <v>812</v>
      </c>
      <c r="G11" s="84"/>
      <c r="H11" s="72"/>
      <c r="I11" s="87"/>
      <c r="J11" s="72"/>
      <c r="K11" s="87"/>
      <c r="L11" s="72"/>
      <c r="M11" s="87"/>
      <c r="N11" s="72"/>
      <c r="O11" s="73" t="s">
        <v>813</v>
      </c>
    </row>
    <row r="12" spans="2:15" ht="19.7" customHeight="1">
      <c r="B12" s="68" t="s">
        <v>52</v>
      </c>
      <c r="C12" s="69" t="s">
        <v>814</v>
      </c>
      <c r="D12" s="69" t="s">
        <v>807</v>
      </c>
      <c r="E12" s="70">
        <v>13</v>
      </c>
      <c r="F12" s="71" t="s">
        <v>804</v>
      </c>
      <c r="G12" s="84"/>
      <c r="H12" s="72"/>
      <c r="I12" s="87"/>
      <c r="J12" s="72"/>
      <c r="K12" s="87"/>
      <c r="L12" s="72"/>
      <c r="M12" s="87"/>
      <c r="N12" s="72"/>
      <c r="O12" s="73" t="s">
        <v>815</v>
      </c>
    </row>
    <row r="13" spans="2:15" ht="19.7" customHeight="1">
      <c r="B13" s="81" t="s">
        <v>757</v>
      </c>
      <c r="C13" s="82" t="s">
        <v>754</v>
      </c>
      <c r="D13" s="82" t="s">
        <v>52</v>
      </c>
      <c r="E13" s="70"/>
      <c r="F13" s="83" t="s">
        <v>52</v>
      </c>
      <c r="G13" s="84"/>
      <c r="H13" s="85"/>
      <c r="I13" s="84"/>
      <c r="J13" s="85"/>
      <c r="K13" s="84"/>
      <c r="L13" s="85"/>
      <c r="M13" s="84"/>
      <c r="N13" s="85"/>
      <c r="O13" s="86" t="s">
        <v>52</v>
      </c>
    </row>
    <row r="14" spans="2:15" ht="19.7" customHeight="1">
      <c r="B14" s="68" t="s">
        <v>52</v>
      </c>
      <c r="C14" s="69" t="s">
        <v>816</v>
      </c>
      <c r="D14" s="69" t="s">
        <v>817</v>
      </c>
      <c r="E14" s="70">
        <v>1174</v>
      </c>
      <c r="F14" s="71" t="s">
        <v>804</v>
      </c>
      <c r="G14" s="84"/>
      <c r="H14" s="72"/>
      <c r="I14" s="87"/>
      <c r="J14" s="72"/>
      <c r="K14" s="87"/>
      <c r="L14" s="72"/>
      <c r="M14" s="87"/>
      <c r="N14" s="72"/>
      <c r="O14" s="73" t="s">
        <v>818</v>
      </c>
    </row>
    <row r="15" spans="2:15" ht="19.7" customHeight="1">
      <c r="B15" s="68" t="s">
        <v>52</v>
      </c>
      <c r="C15" s="69" t="s">
        <v>819</v>
      </c>
      <c r="D15" s="69" t="s">
        <v>820</v>
      </c>
      <c r="E15" s="70">
        <v>88</v>
      </c>
      <c r="F15" s="71" t="s">
        <v>804</v>
      </c>
      <c r="G15" s="84"/>
      <c r="H15" s="72"/>
      <c r="I15" s="87"/>
      <c r="J15" s="72"/>
      <c r="K15" s="87"/>
      <c r="L15" s="72"/>
      <c r="M15" s="87"/>
      <c r="N15" s="72"/>
      <c r="O15" s="73" t="s">
        <v>821</v>
      </c>
    </row>
    <row r="16" spans="2:15" ht="19.7" customHeight="1">
      <c r="B16" s="68" t="s">
        <v>52</v>
      </c>
      <c r="C16" s="69" t="s">
        <v>822</v>
      </c>
      <c r="D16" s="69" t="s">
        <v>823</v>
      </c>
      <c r="E16" s="70">
        <v>1086</v>
      </c>
      <c r="F16" s="71" t="s">
        <v>804</v>
      </c>
      <c r="G16" s="84"/>
      <c r="H16" s="72"/>
      <c r="I16" s="87"/>
      <c r="J16" s="72"/>
      <c r="K16" s="87"/>
      <c r="L16" s="72"/>
      <c r="M16" s="87"/>
      <c r="N16" s="72"/>
      <c r="O16" s="73" t="s">
        <v>824</v>
      </c>
    </row>
    <row r="17" spans="2:15" ht="19.7" customHeight="1">
      <c r="B17" s="68" t="s">
        <v>52</v>
      </c>
      <c r="C17" s="69" t="s">
        <v>825</v>
      </c>
      <c r="D17" s="69" t="s">
        <v>826</v>
      </c>
      <c r="E17" s="70">
        <v>75</v>
      </c>
      <c r="F17" s="71" t="s">
        <v>812</v>
      </c>
      <c r="G17" s="84"/>
      <c r="H17" s="72"/>
      <c r="I17" s="87"/>
      <c r="J17" s="72"/>
      <c r="K17" s="87"/>
      <c r="L17" s="72"/>
      <c r="M17" s="87"/>
      <c r="N17" s="72"/>
      <c r="O17" s="73" t="s">
        <v>827</v>
      </c>
    </row>
    <row r="18" spans="2:15" ht="19.7" customHeight="1">
      <c r="B18" s="68" t="s">
        <v>52</v>
      </c>
      <c r="C18" s="69" t="s">
        <v>52</v>
      </c>
      <c r="D18" s="69" t="s">
        <v>52</v>
      </c>
      <c r="E18" s="70"/>
      <c r="F18" s="71" t="s">
        <v>52</v>
      </c>
      <c r="G18" s="84"/>
      <c r="H18" s="72"/>
      <c r="I18" s="84"/>
      <c r="J18" s="70"/>
      <c r="K18" s="84"/>
      <c r="L18" s="70"/>
      <c r="M18" s="84"/>
      <c r="N18" s="70"/>
      <c r="O18" s="73" t="s">
        <v>52</v>
      </c>
    </row>
    <row r="19" spans="2:15" ht="19.7" customHeight="1">
      <c r="B19" s="81" t="s">
        <v>758</v>
      </c>
      <c r="C19" s="82" t="s">
        <v>759</v>
      </c>
      <c r="D19" s="82" t="s">
        <v>52</v>
      </c>
      <c r="E19" s="70"/>
      <c r="F19" s="83" t="s">
        <v>52</v>
      </c>
      <c r="G19" s="84"/>
      <c r="H19" s="85"/>
      <c r="I19" s="84"/>
      <c r="J19" s="85"/>
      <c r="K19" s="84"/>
      <c r="L19" s="85"/>
      <c r="M19" s="84"/>
      <c r="N19" s="85"/>
      <c r="O19" s="86" t="s">
        <v>52</v>
      </c>
    </row>
    <row r="20" spans="2:15" ht="19.7" customHeight="1">
      <c r="B20" s="81" t="s">
        <v>760</v>
      </c>
      <c r="C20" s="82" t="s">
        <v>761</v>
      </c>
      <c r="D20" s="82" t="s">
        <v>52</v>
      </c>
      <c r="E20" s="70"/>
      <c r="F20" s="83" t="s">
        <v>52</v>
      </c>
      <c r="G20" s="84"/>
      <c r="H20" s="85"/>
      <c r="I20" s="84"/>
      <c r="J20" s="85"/>
      <c r="K20" s="84"/>
      <c r="L20" s="85"/>
      <c r="M20" s="84"/>
      <c r="N20" s="85"/>
      <c r="O20" s="86" t="s">
        <v>52</v>
      </c>
    </row>
    <row r="21" spans="2:15" ht="19.7" customHeight="1">
      <c r="B21" s="68" t="s">
        <v>52</v>
      </c>
      <c r="C21" s="69" t="s">
        <v>828</v>
      </c>
      <c r="D21" s="69" t="s">
        <v>829</v>
      </c>
      <c r="E21" s="70">
        <v>47</v>
      </c>
      <c r="F21" s="71" t="s">
        <v>830</v>
      </c>
      <c r="G21" s="84"/>
      <c r="H21" s="72"/>
      <c r="I21" s="87"/>
      <c r="J21" s="72"/>
      <c r="K21" s="87"/>
      <c r="L21" s="72"/>
      <c r="M21" s="87"/>
      <c r="N21" s="72"/>
      <c r="O21" s="73" t="s">
        <v>831</v>
      </c>
    </row>
    <row r="22" spans="2:15" ht="19.7" customHeight="1">
      <c r="B22" s="68" t="s">
        <v>52</v>
      </c>
      <c r="C22" s="69" t="s">
        <v>832</v>
      </c>
      <c r="D22" s="69" t="s">
        <v>833</v>
      </c>
      <c r="E22" s="70">
        <v>47</v>
      </c>
      <c r="F22" s="71" t="s">
        <v>830</v>
      </c>
      <c r="G22" s="84"/>
      <c r="H22" s="72"/>
      <c r="I22" s="87"/>
      <c r="J22" s="72"/>
      <c r="K22" s="87"/>
      <c r="L22" s="72"/>
      <c r="M22" s="87"/>
      <c r="N22" s="72"/>
      <c r="O22" s="73" t="s">
        <v>834</v>
      </c>
    </row>
    <row r="23" spans="2:15" ht="19.7" customHeight="1">
      <c r="B23" s="68" t="s">
        <v>52</v>
      </c>
      <c r="C23" s="69" t="s">
        <v>835</v>
      </c>
      <c r="D23" s="69" t="s">
        <v>836</v>
      </c>
      <c r="E23" s="70">
        <v>9</v>
      </c>
      <c r="F23" s="71" t="s">
        <v>60</v>
      </c>
      <c r="G23" s="84"/>
      <c r="H23" s="72"/>
      <c r="I23" s="87"/>
      <c r="J23" s="72"/>
      <c r="K23" s="87"/>
      <c r="L23" s="72"/>
      <c r="M23" s="87"/>
      <c r="N23" s="72"/>
      <c r="O23" s="73" t="s">
        <v>837</v>
      </c>
    </row>
    <row r="24" spans="2:15" ht="19.7" customHeight="1">
      <c r="B24" s="81" t="s">
        <v>762</v>
      </c>
      <c r="C24" s="82" t="s">
        <v>763</v>
      </c>
      <c r="D24" s="82" t="s">
        <v>52</v>
      </c>
      <c r="E24" s="70"/>
      <c r="F24" s="83" t="s">
        <v>52</v>
      </c>
      <c r="G24" s="84"/>
      <c r="H24" s="85"/>
      <c r="I24" s="84"/>
      <c r="J24" s="85"/>
      <c r="K24" s="84"/>
      <c r="L24" s="85"/>
      <c r="M24" s="84"/>
      <c r="N24" s="85"/>
      <c r="O24" s="86" t="s">
        <v>52</v>
      </c>
    </row>
    <row r="25" spans="2:15" ht="19.7" customHeight="1">
      <c r="B25" s="68" t="s">
        <v>52</v>
      </c>
      <c r="C25" s="69" t="s">
        <v>838</v>
      </c>
      <c r="D25" s="69" t="s">
        <v>839</v>
      </c>
      <c r="E25" s="70">
        <v>2</v>
      </c>
      <c r="F25" s="71" t="s">
        <v>60</v>
      </c>
      <c r="G25" s="84"/>
      <c r="H25" s="72"/>
      <c r="I25" s="87"/>
      <c r="J25" s="72"/>
      <c r="K25" s="87"/>
      <c r="L25" s="72"/>
      <c r="M25" s="87"/>
      <c r="N25" s="72"/>
      <c r="O25" s="73" t="s">
        <v>840</v>
      </c>
    </row>
    <row r="26" spans="2:15" ht="19.7" customHeight="1">
      <c r="B26" s="68" t="s">
        <v>52</v>
      </c>
      <c r="C26" s="69" t="s">
        <v>841</v>
      </c>
      <c r="D26" s="69" t="s">
        <v>829</v>
      </c>
      <c r="E26" s="70">
        <v>4</v>
      </c>
      <c r="F26" s="71" t="s">
        <v>60</v>
      </c>
      <c r="G26" s="84"/>
      <c r="H26" s="72"/>
      <c r="I26" s="87"/>
      <c r="J26" s="72"/>
      <c r="K26" s="87"/>
      <c r="L26" s="72"/>
      <c r="M26" s="87"/>
      <c r="N26" s="72"/>
      <c r="O26" s="73" t="s">
        <v>842</v>
      </c>
    </row>
    <row r="27" spans="2:15" ht="19.7" customHeight="1">
      <c r="B27" s="68" t="s">
        <v>52</v>
      </c>
      <c r="C27" s="69" t="s">
        <v>843</v>
      </c>
      <c r="D27" s="69" t="s">
        <v>829</v>
      </c>
      <c r="E27" s="70">
        <v>12</v>
      </c>
      <c r="F27" s="71" t="s">
        <v>60</v>
      </c>
      <c r="G27" s="84"/>
      <c r="H27" s="72"/>
      <c r="I27" s="87"/>
      <c r="J27" s="72"/>
      <c r="K27" s="87"/>
      <c r="L27" s="72"/>
      <c r="M27" s="87"/>
      <c r="N27" s="72"/>
      <c r="O27" s="73" t="s">
        <v>844</v>
      </c>
    </row>
    <row r="28" spans="2:15" ht="19.7" customHeight="1">
      <c r="B28" s="68" t="s">
        <v>52</v>
      </c>
      <c r="C28" s="69" t="s">
        <v>845</v>
      </c>
      <c r="D28" s="69" t="s">
        <v>846</v>
      </c>
      <c r="E28" s="70">
        <v>6</v>
      </c>
      <c r="F28" s="71" t="s">
        <v>60</v>
      </c>
      <c r="G28" s="84"/>
      <c r="H28" s="72"/>
      <c r="I28" s="87"/>
      <c r="J28" s="72"/>
      <c r="K28" s="87"/>
      <c r="L28" s="72"/>
      <c r="M28" s="87"/>
      <c r="N28" s="72"/>
      <c r="O28" s="73" t="s">
        <v>847</v>
      </c>
    </row>
    <row r="29" spans="2:15" ht="19.7" customHeight="1">
      <c r="B29" s="88" t="s">
        <v>764</v>
      </c>
      <c r="C29" s="89" t="s">
        <v>765</v>
      </c>
      <c r="D29" s="89" t="s">
        <v>52</v>
      </c>
      <c r="E29" s="76"/>
      <c r="F29" s="90" t="s">
        <v>52</v>
      </c>
      <c r="G29" s="91"/>
      <c r="H29" s="92"/>
      <c r="I29" s="91"/>
      <c r="J29" s="92"/>
      <c r="K29" s="91"/>
      <c r="L29" s="93"/>
      <c r="M29" s="91"/>
      <c r="N29" s="93"/>
      <c r="O29" s="94" t="s">
        <v>52</v>
      </c>
    </row>
    <row r="30" spans="2:15" ht="19.7" customHeight="1">
      <c r="B30" s="68" t="s">
        <v>52</v>
      </c>
      <c r="C30" s="69" t="s">
        <v>848</v>
      </c>
      <c r="D30" s="69" t="s">
        <v>849</v>
      </c>
      <c r="E30" s="70">
        <v>2</v>
      </c>
      <c r="F30" s="71" t="s">
        <v>60</v>
      </c>
      <c r="G30" s="84"/>
      <c r="H30" s="72"/>
      <c r="I30" s="87"/>
      <c r="J30" s="72"/>
      <c r="K30" s="87"/>
      <c r="L30" s="72"/>
      <c r="M30" s="87"/>
      <c r="N30" s="72"/>
      <c r="O30" s="73" t="s">
        <v>850</v>
      </c>
    </row>
    <row r="31" spans="2:15" ht="19.7" customHeight="1">
      <c r="B31" s="81" t="s">
        <v>766</v>
      </c>
      <c r="C31" s="82" t="s">
        <v>767</v>
      </c>
      <c r="D31" s="82" t="s">
        <v>52</v>
      </c>
      <c r="E31" s="70"/>
      <c r="F31" s="83" t="s">
        <v>52</v>
      </c>
      <c r="G31" s="84"/>
      <c r="H31" s="85"/>
      <c r="I31" s="84"/>
      <c r="J31" s="85"/>
      <c r="K31" s="84"/>
      <c r="L31" s="85"/>
      <c r="M31" s="84"/>
      <c r="N31" s="85"/>
      <c r="O31" s="86" t="s">
        <v>52</v>
      </c>
    </row>
    <row r="32" spans="2:15" ht="19.7" customHeight="1">
      <c r="B32" s="68" t="s">
        <v>52</v>
      </c>
      <c r="C32" s="69" t="s">
        <v>767</v>
      </c>
      <c r="D32" s="69" t="s">
        <v>851</v>
      </c>
      <c r="E32" s="70">
        <v>1</v>
      </c>
      <c r="F32" s="71" t="s">
        <v>60</v>
      </c>
      <c r="G32" s="84"/>
      <c r="H32" s="72"/>
      <c r="I32" s="87"/>
      <c r="J32" s="72"/>
      <c r="K32" s="87"/>
      <c r="L32" s="72"/>
      <c r="M32" s="87"/>
      <c r="N32" s="72"/>
      <c r="O32" s="73" t="s">
        <v>852</v>
      </c>
    </row>
    <row r="33" spans="2:15" ht="19.7" customHeight="1">
      <c r="B33" s="68" t="s">
        <v>52</v>
      </c>
      <c r="C33" s="69" t="s">
        <v>52</v>
      </c>
      <c r="D33" s="69" t="s">
        <v>52</v>
      </c>
      <c r="E33" s="70"/>
      <c r="F33" s="71" t="s">
        <v>52</v>
      </c>
      <c r="G33" s="84"/>
      <c r="H33" s="72"/>
      <c r="I33" s="84"/>
      <c r="J33" s="70"/>
      <c r="K33" s="84"/>
      <c r="L33" s="70"/>
      <c r="M33" s="84"/>
      <c r="N33" s="70"/>
      <c r="O33" s="73" t="s">
        <v>52</v>
      </c>
    </row>
    <row r="34" spans="2:15" ht="19.7" customHeight="1">
      <c r="B34" s="81" t="s">
        <v>768</v>
      </c>
      <c r="C34" s="82" t="s">
        <v>769</v>
      </c>
      <c r="D34" s="82" t="s">
        <v>52</v>
      </c>
      <c r="E34" s="70"/>
      <c r="F34" s="83" t="s">
        <v>52</v>
      </c>
      <c r="G34" s="84"/>
      <c r="H34" s="85"/>
      <c r="I34" s="84"/>
      <c r="J34" s="85"/>
      <c r="K34" s="84"/>
      <c r="L34" s="85"/>
      <c r="M34" s="84"/>
      <c r="N34" s="85"/>
      <c r="O34" s="86" t="s">
        <v>52</v>
      </c>
    </row>
    <row r="35" spans="2:15" ht="19.7" customHeight="1">
      <c r="B35" s="81" t="s">
        <v>770</v>
      </c>
      <c r="C35" s="82" t="s">
        <v>771</v>
      </c>
      <c r="D35" s="82" t="s">
        <v>52</v>
      </c>
      <c r="E35" s="70"/>
      <c r="F35" s="83" t="s">
        <v>52</v>
      </c>
      <c r="G35" s="84"/>
      <c r="H35" s="85"/>
      <c r="I35" s="84"/>
      <c r="J35" s="85"/>
      <c r="K35" s="84"/>
      <c r="L35" s="85"/>
      <c r="M35" s="84"/>
      <c r="N35" s="85"/>
      <c r="O35" s="86" t="s">
        <v>52</v>
      </c>
    </row>
    <row r="36" spans="2:15" ht="19.7" customHeight="1">
      <c r="B36" s="68" t="s">
        <v>52</v>
      </c>
      <c r="C36" s="69" t="s">
        <v>853</v>
      </c>
      <c r="D36" s="69" t="s">
        <v>854</v>
      </c>
      <c r="E36" s="70">
        <v>76</v>
      </c>
      <c r="F36" s="71" t="s">
        <v>221</v>
      </c>
      <c r="G36" s="84"/>
      <c r="H36" s="72"/>
      <c r="I36" s="87"/>
      <c r="J36" s="72"/>
      <c r="K36" s="87"/>
      <c r="L36" s="72"/>
      <c r="M36" s="87"/>
      <c r="N36" s="72"/>
      <c r="O36" s="73" t="s">
        <v>855</v>
      </c>
    </row>
    <row r="37" spans="2:15" ht="19.7" customHeight="1">
      <c r="B37" s="81" t="s">
        <v>772</v>
      </c>
      <c r="C37" s="82" t="s">
        <v>773</v>
      </c>
      <c r="D37" s="82" t="s">
        <v>52</v>
      </c>
      <c r="E37" s="70"/>
      <c r="F37" s="83" t="s">
        <v>52</v>
      </c>
      <c r="G37" s="84"/>
      <c r="H37" s="85"/>
      <c r="I37" s="84"/>
      <c r="J37" s="85"/>
      <c r="K37" s="84"/>
      <c r="L37" s="85"/>
      <c r="M37" s="84"/>
      <c r="N37" s="85"/>
      <c r="O37" s="86" t="s">
        <v>52</v>
      </c>
    </row>
    <row r="38" spans="2:15" ht="19.7" customHeight="1">
      <c r="B38" s="68" t="s">
        <v>52</v>
      </c>
      <c r="C38" s="69" t="s">
        <v>856</v>
      </c>
      <c r="D38" s="69" t="s">
        <v>857</v>
      </c>
      <c r="E38" s="70">
        <v>25</v>
      </c>
      <c r="F38" s="71" t="s">
        <v>221</v>
      </c>
      <c r="G38" s="84"/>
      <c r="H38" s="72"/>
      <c r="I38" s="87"/>
      <c r="J38" s="72"/>
      <c r="K38" s="87"/>
      <c r="L38" s="72"/>
      <c r="M38" s="87"/>
      <c r="N38" s="72"/>
      <c r="O38" s="73" t="s">
        <v>858</v>
      </c>
    </row>
    <row r="39" spans="2:15" ht="19.7" customHeight="1">
      <c r="B39" s="68" t="s">
        <v>52</v>
      </c>
      <c r="C39" s="69" t="s">
        <v>856</v>
      </c>
      <c r="D39" s="69" t="s">
        <v>859</v>
      </c>
      <c r="E39" s="74">
        <v>21.5</v>
      </c>
      <c r="F39" s="71" t="s">
        <v>221</v>
      </c>
      <c r="G39" s="84"/>
      <c r="H39" s="72"/>
      <c r="I39" s="87"/>
      <c r="J39" s="72"/>
      <c r="K39" s="87"/>
      <c r="L39" s="72"/>
      <c r="M39" s="87"/>
      <c r="N39" s="72"/>
      <c r="O39" s="73" t="s">
        <v>860</v>
      </c>
    </row>
    <row r="40" spans="2:15" ht="19.7" customHeight="1">
      <c r="B40" s="68" t="s">
        <v>52</v>
      </c>
      <c r="C40" s="69" t="s">
        <v>856</v>
      </c>
      <c r="D40" s="69" t="s">
        <v>861</v>
      </c>
      <c r="E40" s="74">
        <v>12.5</v>
      </c>
      <c r="F40" s="71" t="s">
        <v>221</v>
      </c>
      <c r="G40" s="84"/>
      <c r="H40" s="72"/>
      <c r="I40" s="87"/>
      <c r="J40" s="72"/>
      <c r="K40" s="87"/>
      <c r="L40" s="72"/>
      <c r="M40" s="87"/>
      <c r="N40" s="72"/>
      <c r="O40" s="73" t="s">
        <v>862</v>
      </c>
    </row>
    <row r="41" spans="2:15" ht="19.7" customHeight="1">
      <c r="B41" s="68" t="s">
        <v>52</v>
      </c>
      <c r="C41" s="69" t="s">
        <v>832</v>
      </c>
      <c r="D41" s="69" t="s">
        <v>833</v>
      </c>
      <c r="E41" s="70">
        <v>59</v>
      </c>
      <c r="F41" s="71" t="s">
        <v>830</v>
      </c>
      <c r="G41" s="84"/>
      <c r="H41" s="72"/>
      <c r="I41" s="87"/>
      <c r="J41" s="72"/>
      <c r="K41" s="87"/>
      <c r="L41" s="72"/>
      <c r="M41" s="87"/>
      <c r="N41" s="72"/>
      <c r="O41" s="73" t="s">
        <v>834</v>
      </c>
    </row>
    <row r="42" spans="2:15" ht="19.7" customHeight="1">
      <c r="B42" s="81" t="s">
        <v>774</v>
      </c>
      <c r="C42" s="82" t="s">
        <v>775</v>
      </c>
      <c r="D42" s="82" t="s">
        <v>52</v>
      </c>
      <c r="E42" s="70"/>
      <c r="F42" s="83" t="s">
        <v>52</v>
      </c>
      <c r="G42" s="84"/>
      <c r="H42" s="85"/>
      <c r="I42" s="84"/>
      <c r="J42" s="85"/>
      <c r="K42" s="84"/>
      <c r="L42" s="85"/>
      <c r="M42" s="84"/>
      <c r="N42" s="85"/>
      <c r="O42" s="86" t="s">
        <v>52</v>
      </c>
    </row>
    <row r="43" spans="2:15" ht="19.7" customHeight="1">
      <c r="B43" s="68" t="s">
        <v>52</v>
      </c>
      <c r="C43" s="69" t="s">
        <v>863</v>
      </c>
      <c r="D43" s="69" t="s">
        <v>864</v>
      </c>
      <c r="E43" s="70">
        <v>46</v>
      </c>
      <c r="F43" s="71" t="s">
        <v>830</v>
      </c>
      <c r="G43" s="84"/>
      <c r="H43" s="72"/>
      <c r="I43" s="87"/>
      <c r="J43" s="72"/>
      <c r="K43" s="87"/>
      <c r="L43" s="72"/>
      <c r="M43" s="87"/>
      <c r="N43" s="72"/>
      <c r="O43" s="73" t="s">
        <v>865</v>
      </c>
    </row>
    <row r="44" spans="2:15" ht="19.7" customHeight="1">
      <c r="B44" s="68" t="s">
        <v>52</v>
      </c>
      <c r="C44" s="69" t="s">
        <v>832</v>
      </c>
      <c r="D44" s="69" t="s">
        <v>833</v>
      </c>
      <c r="E44" s="70">
        <v>46</v>
      </c>
      <c r="F44" s="71" t="s">
        <v>830</v>
      </c>
      <c r="G44" s="84"/>
      <c r="H44" s="72"/>
      <c r="I44" s="87"/>
      <c r="J44" s="72"/>
      <c r="K44" s="87"/>
      <c r="L44" s="72"/>
      <c r="M44" s="87"/>
      <c r="N44" s="72"/>
      <c r="O44" s="73" t="s">
        <v>834</v>
      </c>
    </row>
    <row r="45" spans="2:15" ht="19.7" customHeight="1">
      <c r="B45" s="81" t="s">
        <v>776</v>
      </c>
      <c r="C45" s="82" t="s">
        <v>777</v>
      </c>
      <c r="D45" s="82" t="s">
        <v>52</v>
      </c>
      <c r="E45" s="70"/>
      <c r="F45" s="83" t="s">
        <v>52</v>
      </c>
      <c r="G45" s="84"/>
      <c r="H45" s="85"/>
      <c r="I45" s="84"/>
      <c r="J45" s="85"/>
      <c r="K45" s="84"/>
      <c r="L45" s="85"/>
      <c r="M45" s="84"/>
      <c r="N45" s="85"/>
      <c r="O45" s="86" t="s">
        <v>52</v>
      </c>
    </row>
    <row r="46" spans="2:15" ht="19.7" customHeight="1">
      <c r="B46" s="68" t="s">
        <v>52</v>
      </c>
      <c r="C46" s="69" t="s">
        <v>777</v>
      </c>
      <c r="D46" s="69" t="s">
        <v>866</v>
      </c>
      <c r="E46" s="70">
        <v>3</v>
      </c>
      <c r="F46" s="71" t="s">
        <v>60</v>
      </c>
      <c r="G46" s="84"/>
      <c r="H46" s="72"/>
      <c r="I46" s="87"/>
      <c r="J46" s="72"/>
      <c r="K46" s="87"/>
      <c r="L46" s="72"/>
      <c r="M46" s="87"/>
      <c r="N46" s="72"/>
      <c r="O46" s="73" t="s">
        <v>867</v>
      </c>
    </row>
    <row r="47" spans="2:15" ht="19.7" customHeight="1">
      <c r="B47" s="81" t="s">
        <v>778</v>
      </c>
      <c r="C47" s="82" t="s">
        <v>779</v>
      </c>
      <c r="D47" s="82" t="s">
        <v>52</v>
      </c>
      <c r="E47" s="70"/>
      <c r="F47" s="83" t="s">
        <v>52</v>
      </c>
      <c r="G47" s="84"/>
      <c r="H47" s="85"/>
      <c r="I47" s="84"/>
      <c r="J47" s="85"/>
      <c r="K47" s="84"/>
      <c r="L47" s="85"/>
      <c r="M47" s="84"/>
      <c r="N47" s="85"/>
      <c r="O47" s="86" t="s">
        <v>52</v>
      </c>
    </row>
    <row r="48" spans="2:15" ht="19.7" customHeight="1">
      <c r="B48" s="68" t="s">
        <v>52</v>
      </c>
      <c r="C48" s="69" t="s">
        <v>868</v>
      </c>
      <c r="D48" s="69" t="s">
        <v>869</v>
      </c>
      <c r="E48" s="70">
        <v>2</v>
      </c>
      <c r="F48" s="71" t="s">
        <v>234</v>
      </c>
      <c r="G48" s="84"/>
      <c r="H48" s="72"/>
      <c r="I48" s="87"/>
      <c r="J48" s="72"/>
      <c r="K48" s="87"/>
      <c r="L48" s="72"/>
      <c r="M48" s="87"/>
      <c r="N48" s="72"/>
      <c r="O48" s="73" t="s">
        <v>870</v>
      </c>
    </row>
    <row r="49" spans="2:15" ht="19.7" customHeight="1">
      <c r="B49" s="68" t="s">
        <v>52</v>
      </c>
      <c r="C49" s="69" t="s">
        <v>871</v>
      </c>
      <c r="D49" s="69" t="s">
        <v>872</v>
      </c>
      <c r="E49" s="70">
        <v>2</v>
      </c>
      <c r="F49" s="71" t="s">
        <v>461</v>
      </c>
      <c r="G49" s="84"/>
      <c r="H49" s="72"/>
      <c r="I49" s="87"/>
      <c r="J49" s="72"/>
      <c r="K49" s="87"/>
      <c r="L49" s="72"/>
      <c r="M49" s="87"/>
      <c r="N49" s="72"/>
      <c r="O49" s="73" t="s">
        <v>873</v>
      </c>
    </row>
    <row r="50" spans="2:15" ht="19.7" customHeight="1">
      <c r="B50" s="81" t="s">
        <v>780</v>
      </c>
      <c r="C50" s="82" t="s">
        <v>781</v>
      </c>
      <c r="D50" s="82" t="s">
        <v>52</v>
      </c>
      <c r="E50" s="70"/>
      <c r="F50" s="83" t="s">
        <v>52</v>
      </c>
      <c r="G50" s="84"/>
      <c r="H50" s="85"/>
      <c r="I50" s="84"/>
      <c r="J50" s="85"/>
      <c r="K50" s="84"/>
      <c r="L50" s="85"/>
      <c r="M50" s="84"/>
      <c r="N50" s="85"/>
      <c r="O50" s="86" t="s">
        <v>52</v>
      </c>
    </row>
    <row r="51" spans="2:15" ht="19.7" customHeight="1">
      <c r="B51" s="68" t="s">
        <v>52</v>
      </c>
      <c r="C51" s="69" t="s">
        <v>781</v>
      </c>
      <c r="D51" s="69" t="s">
        <v>52</v>
      </c>
      <c r="E51" s="70">
        <v>9</v>
      </c>
      <c r="F51" s="71" t="s">
        <v>830</v>
      </c>
      <c r="G51" s="84"/>
      <c r="H51" s="72"/>
      <c r="I51" s="87"/>
      <c r="J51" s="72"/>
      <c r="K51" s="87"/>
      <c r="L51" s="72"/>
      <c r="M51" s="87"/>
      <c r="N51" s="72"/>
      <c r="O51" s="73" t="s">
        <v>874</v>
      </c>
    </row>
    <row r="52" spans="2:15" ht="19.7" customHeight="1">
      <c r="B52" s="68" t="s">
        <v>52</v>
      </c>
      <c r="C52" s="69" t="s">
        <v>52</v>
      </c>
      <c r="D52" s="69" t="s">
        <v>52</v>
      </c>
      <c r="E52" s="70"/>
      <c r="F52" s="71" t="s">
        <v>52</v>
      </c>
      <c r="G52" s="84"/>
      <c r="H52" s="72"/>
      <c r="I52" s="84"/>
      <c r="J52" s="70"/>
      <c r="K52" s="84"/>
      <c r="L52" s="70"/>
      <c r="M52" s="84"/>
      <c r="N52" s="70"/>
      <c r="O52" s="73" t="s">
        <v>52</v>
      </c>
    </row>
    <row r="53" spans="2:15" ht="19.7" customHeight="1">
      <c r="B53" s="81" t="s">
        <v>782</v>
      </c>
      <c r="C53" s="82" t="s">
        <v>783</v>
      </c>
      <c r="D53" s="82" t="s">
        <v>52</v>
      </c>
      <c r="E53" s="70"/>
      <c r="F53" s="83" t="s">
        <v>52</v>
      </c>
      <c r="G53" s="84"/>
      <c r="H53" s="85"/>
      <c r="I53" s="84"/>
      <c r="J53" s="85"/>
      <c r="K53" s="84"/>
      <c r="L53" s="85"/>
      <c r="M53" s="84"/>
      <c r="N53" s="85"/>
      <c r="O53" s="86" t="s">
        <v>52</v>
      </c>
    </row>
    <row r="54" spans="2:15" ht="19.7" customHeight="1">
      <c r="B54" s="88" t="s">
        <v>784</v>
      </c>
      <c r="C54" s="89" t="s">
        <v>785</v>
      </c>
      <c r="D54" s="89" t="s">
        <v>52</v>
      </c>
      <c r="E54" s="76"/>
      <c r="F54" s="90" t="s">
        <v>52</v>
      </c>
      <c r="G54" s="91"/>
      <c r="H54" s="92"/>
      <c r="I54" s="91"/>
      <c r="J54" s="92"/>
      <c r="K54" s="91"/>
      <c r="L54" s="92"/>
      <c r="M54" s="91"/>
      <c r="N54" s="92"/>
      <c r="O54" s="94" t="s">
        <v>52</v>
      </c>
    </row>
    <row r="55" spans="2:15" ht="19.7" customHeight="1">
      <c r="B55" s="68" t="s">
        <v>52</v>
      </c>
      <c r="C55" s="69" t="s">
        <v>875</v>
      </c>
      <c r="D55" s="69" t="s">
        <v>876</v>
      </c>
      <c r="E55" s="70">
        <v>84</v>
      </c>
      <c r="F55" s="71" t="s">
        <v>804</v>
      </c>
      <c r="G55" s="84"/>
      <c r="H55" s="72"/>
      <c r="I55" s="87"/>
      <c r="J55" s="72"/>
      <c r="K55" s="87"/>
      <c r="L55" s="72"/>
      <c r="M55" s="87"/>
      <c r="N55" s="72"/>
      <c r="O55" s="73" t="s">
        <v>877</v>
      </c>
    </row>
    <row r="56" spans="2:15" ht="19.7" customHeight="1">
      <c r="B56" s="68" t="s">
        <v>52</v>
      </c>
      <c r="C56" s="69" t="s">
        <v>878</v>
      </c>
      <c r="D56" s="69" t="s">
        <v>879</v>
      </c>
      <c r="E56" s="74">
        <v>0.4</v>
      </c>
      <c r="F56" s="71" t="s">
        <v>812</v>
      </c>
      <c r="G56" s="84"/>
      <c r="H56" s="72"/>
      <c r="I56" s="87"/>
      <c r="J56" s="72"/>
      <c r="K56" s="87"/>
      <c r="L56" s="72"/>
      <c r="M56" s="87"/>
      <c r="N56" s="72"/>
      <c r="O56" s="73" t="s">
        <v>880</v>
      </c>
    </row>
    <row r="57" spans="2:15" ht="19.7" customHeight="1">
      <c r="B57" s="68" t="s">
        <v>52</v>
      </c>
      <c r="C57" s="69" t="s">
        <v>881</v>
      </c>
      <c r="D57" s="69" t="s">
        <v>882</v>
      </c>
      <c r="E57" s="70">
        <v>84</v>
      </c>
      <c r="F57" s="71" t="s">
        <v>804</v>
      </c>
      <c r="G57" s="84"/>
      <c r="H57" s="72"/>
      <c r="I57" s="87"/>
      <c r="J57" s="72"/>
      <c r="K57" s="87"/>
      <c r="L57" s="72"/>
      <c r="M57" s="87"/>
      <c r="N57" s="72"/>
      <c r="O57" s="73" t="s">
        <v>883</v>
      </c>
    </row>
    <row r="58" spans="2:15" ht="19.7" customHeight="1">
      <c r="B58" s="81" t="s">
        <v>786</v>
      </c>
      <c r="C58" s="82" t="s">
        <v>787</v>
      </c>
      <c r="D58" s="82" t="s">
        <v>52</v>
      </c>
      <c r="E58" s="70"/>
      <c r="F58" s="83" t="s">
        <v>52</v>
      </c>
      <c r="G58" s="84"/>
      <c r="H58" s="85"/>
      <c r="I58" s="84"/>
      <c r="J58" s="85"/>
      <c r="K58" s="84"/>
      <c r="L58" s="85"/>
      <c r="M58" s="84"/>
      <c r="N58" s="85"/>
      <c r="O58" s="86" t="s">
        <v>52</v>
      </c>
    </row>
    <row r="59" spans="2:15" ht="19.7" customHeight="1">
      <c r="B59" s="68" t="s">
        <v>52</v>
      </c>
      <c r="C59" s="69" t="s">
        <v>884</v>
      </c>
      <c r="D59" s="69" t="s">
        <v>882</v>
      </c>
      <c r="E59" s="70">
        <v>46</v>
      </c>
      <c r="F59" s="71" t="s">
        <v>812</v>
      </c>
      <c r="G59" s="84"/>
      <c r="H59" s="72"/>
      <c r="I59" s="87"/>
      <c r="J59" s="72"/>
      <c r="K59" s="87"/>
      <c r="L59" s="72"/>
      <c r="M59" s="87"/>
      <c r="N59" s="72"/>
      <c r="O59" s="73" t="s">
        <v>885</v>
      </c>
    </row>
    <row r="60" spans="2:15" ht="19.7" customHeight="1">
      <c r="B60" s="68" t="s">
        <v>52</v>
      </c>
      <c r="C60" s="69" t="s">
        <v>886</v>
      </c>
      <c r="D60" s="69" t="s">
        <v>887</v>
      </c>
      <c r="E60" s="74">
        <v>0.46</v>
      </c>
      <c r="F60" s="71" t="s">
        <v>888</v>
      </c>
      <c r="G60" s="84"/>
      <c r="H60" s="72"/>
      <c r="I60" s="87"/>
      <c r="J60" s="72"/>
      <c r="K60" s="87"/>
      <c r="L60" s="72"/>
      <c r="M60" s="87"/>
      <c r="N60" s="72"/>
      <c r="O60" s="73" t="s">
        <v>889</v>
      </c>
    </row>
    <row r="61" spans="2:15" ht="19.7" customHeight="1">
      <c r="B61" s="68" t="s">
        <v>52</v>
      </c>
      <c r="C61" s="69" t="s">
        <v>890</v>
      </c>
      <c r="D61" s="69" t="s">
        <v>891</v>
      </c>
      <c r="E61" s="70">
        <v>46</v>
      </c>
      <c r="F61" s="71" t="s">
        <v>812</v>
      </c>
      <c r="G61" s="84"/>
      <c r="H61" s="72"/>
      <c r="I61" s="87"/>
      <c r="J61" s="72"/>
      <c r="K61" s="87"/>
      <c r="L61" s="72"/>
      <c r="M61" s="87"/>
      <c r="N61" s="72"/>
      <c r="O61" s="73" t="s">
        <v>892</v>
      </c>
    </row>
    <row r="62" spans="2:15" ht="19.7" customHeight="1">
      <c r="B62" s="68" t="s">
        <v>52</v>
      </c>
      <c r="C62" s="69" t="s">
        <v>893</v>
      </c>
      <c r="D62" s="69" t="s">
        <v>894</v>
      </c>
      <c r="E62" s="74">
        <v>0.46</v>
      </c>
      <c r="F62" s="71" t="s">
        <v>888</v>
      </c>
      <c r="G62" s="84"/>
      <c r="H62" s="72"/>
      <c r="I62" s="87"/>
      <c r="J62" s="72"/>
      <c r="K62" s="87"/>
      <c r="L62" s="72"/>
      <c r="M62" s="87"/>
      <c r="N62" s="72"/>
      <c r="O62" s="73" t="s">
        <v>895</v>
      </c>
    </row>
    <row r="63" spans="2:15" ht="19.7" customHeight="1">
      <c r="B63" s="68" t="s">
        <v>52</v>
      </c>
      <c r="C63" s="69" t="s">
        <v>881</v>
      </c>
      <c r="D63" s="69" t="s">
        <v>882</v>
      </c>
      <c r="E63" s="70">
        <v>9</v>
      </c>
      <c r="F63" s="71" t="s">
        <v>804</v>
      </c>
      <c r="G63" s="84"/>
      <c r="H63" s="72"/>
      <c r="I63" s="87"/>
      <c r="J63" s="72"/>
      <c r="K63" s="87"/>
      <c r="L63" s="72"/>
      <c r="M63" s="87"/>
      <c r="N63" s="72"/>
      <c r="O63" s="73" t="s">
        <v>883</v>
      </c>
    </row>
    <row r="64" spans="2:15" ht="19.7" customHeight="1">
      <c r="B64" s="68" t="s">
        <v>52</v>
      </c>
      <c r="C64" s="69" t="s">
        <v>896</v>
      </c>
      <c r="D64" s="69" t="s">
        <v>882</v>
      </c>
      <c r="E64" s="70">
        <v>14</v>
      </c>
      <c r="F64" s="71" t="s">
        <v>804</v>
      </c>
      <c r="G64" s="84"/>
      <c r="H64" s="72"/>
      <c r="I64" s="87"/>
      <c r="J64" s="72"/>
      <c r="K64" s="87"/>
      <c r="L64" s="72"/>
      <c r="M64" s="87"/>
      <c r="N64" s="72"/>
      <c r="O64" s="73" t="s">
        <v>897</v>
      </c>
    </row>
    <row r="65" spans="2:15" ht="19.7" customHeight="1">
      <c r="B65" s="68" t="s">
        <v>52</v>
      </c>
      <c r="C65" s="69" t="s">
        <v>52</v>
      </c>
      <c r="D65" s="69" t="s">
        <v>52</v>
      </c>
      <c r="E65" s="70"/>
      <c r="F65" s="71" t="s">
        <v>52</v>
      </c>
      <c r="G65" s="84"/>
      <c r="H65" s="72"/>
      <c r="I65" s="84"/>
      <c r="J65" s="70"/>
      <c r="K65" s="84"/>
      <c r="L65" s="70"/>
      <c r="M65" s="84"/>
      <c r="N65" s="70"/>
      <c r="O65" s="73" t="s">
        <v>52</v>
      </c>
    </row>
    <row r="66" spans="2:15" ht="19.7" customHeight="1">
      <c r="B66" s="81" t="s">
        <v>788</v>
      </c>
      <c r="C66" s="82" t="s">
        <v>789</v>
      </c>
      <c r="D66" s="82" t="s">
        <v>52</v>
      </c>
      <c r="E66" s="70"/>
      <c r="F66" s="83" t="s">
        <v>52</v>
      </c>
      <c r="G66" s="84"/>
      <c r="H66" s="85"/>
      <c r="I66" s="84"/>
      <c r="J66" s="85"/>
      <c r="K66" s="84"/>
      <c r="L66" s="85"/>
      <c r="M66" s="84"/>
      <c r="N66" s="85"/>
      <c r="O66" s="86" t="s">
        <v>52</v>
      </c>
    </row>
    <row r="67" spans="2:15" ht="19.7" customHeight="1">
      <c r="B67" s="81" t="s">
        <v>790</v>
      </c>
      <c r="C67" s="82" t="s">
        <v>791</v>
      </c>
      <c r="D67" s="82" t="s">
        <v>52</v>
      </c>
      <c r="E67" s="70"/>
      <c r="F67" s="83" t="s">
        <v>52</v>
      </c>
      <c r="G67" s="84"/>
      <c r="H67" s="85"/>
      <c r="I67" s="84"/>
      <c r="J67" s="85"/>
      <c r="K67" s="84"/>
      <c r="L67" s="85"/>
      <c r="M67" s="84"/>
      <c r="N67" s="85"/>
      <c r="O67" s="86" t="s">
        <v>52</v>
      </c>
    </row>
    <row r="68" spans="2:15" ht="19.7" customHeight="1">
      <c r="B68" s="68" t="s">
        <v>52</v>
      </c>
      <c r="C68" s="69" t="s">
        <v>898</v>
      </c>
      <c r="D68" s="69" t="s">
        <v>899</v>
      </c>
      <c r="E68" s="70">
        <v>128</v>
      </c>
      <c r="F68" s="71" t="s">
        <v>812</v>
      </c>
      <c r="G68" s="84"/>
      <c r="H68" s="72"/>
      <c r="I68" s="87"/>
      <c r="J68" s="72"/>
      <c r="K68" s="87"/>
      <c r="L68" s="72"/>
      <c r="M68" s="87"/>
      <c r="N68" s="72"/>
      <c r="O68" s="73" t="s">
        <v>900</v>
      </c>
    </row>
    <row r="69" spans="2:15" ht="19.7" customHeight="1">
      <c r="B69" s="68" t="s">
        <v>52</v>
      </c>
      <c r="C69" s="69" t="s">
        <v>901</v>
      </c>
      <c r="D69" s="69" t="s">
        <v>902</v>
      </c>
      <c r="E69" s="70">
        <v>26</v>
      </c>
      <c r="F69" s="71" t="s">
        <v>804</v>
      </c>
      <c r="G69" s="84"/>
      <c r="H69" s="72"/>
      <c r="I69" s="87"/>
      <c r="J69" s="72"/>
      <c r="K69" s="87"/>
      <c r="L69" s="72"/>
      <c r="M69" s="87"/>
      <c r="N69" s="72"/>
      <c r="O69" s="73" t="s">
        <v>903</v>
      </c>
    </row>
    <row r="70" spans="2:15" ht="19.7" customHeight="1">
      <c r="B70" s="68" t="s">
        <v>52</v>
      </c>
      <c r="C70" s="69" t="s">
        <v>904</v>
      </c>
      <c r="D70" s="69" t="s">
        <v>905</v>
      </c>
      <c r="E70" s="70">
        <v>147</v>
      </c>
      <c r="F70" s="71" t="s">
        <v>812</v>
      </c>
      <c r="G70" s="84"/>
      <c r="H70" s="72"/>
      <c r="I70" s="87"/>
      <c r="J70" s="72"/>
      <c r="K70" s="87"/>
      <c r="L70" s="72"/>
      <c r="M70" s="87"/>
      <c r="N70" s="72"/>
      <c r="O70" s="73" t="s">
        <v>906</v>
      </c>
    </row>
    <row r="71" spans="2:15" ht="19.7" customHeight="1">
      <c r="B71" s="68" t="s">
        <v>52</v>
      </c>
      <c r="C71" s="69" t="s">
        <v>52</v>
      </c>
      <c r="D71" s="69" t="s">
        <v>52</v>
      </c>
      <c r="E71" s="70"/>
      <c r="F71" s="71" t="s">
        <v>52</v>
      </c>
      <c r="G71" s="84"/>
      <c r="H71" s="72"/>
      <c r="I71" s="84"/>
      <c r="J71" s="70"/>
      <c r="K71" s="84"/>
      <c r="L71" s="70"/>
      <c r="M71" s="84"/>
      <c r="N71" s="70"/>
      <c r="O71" s="73" t="s">
        <v>52</v>
      </c>
    </row>
    <row r="72" spans="2:15" ht="19.7" customHeight="1">
      <c r="B72" s="81" t="s">
        <v>792</v>
      </c>
      <c r="C72" s="82" t="s">
        <v>793</v>
      </c>
      <c r="D72" s="82" t="s">
        <v>52</v>
      </c>
      <c r="E72" s="70"/>
      <c r="F72" s="83" t="s">
        <v>52</v>
      </c>
      <c r="G72" s="84"/>
      <c r="H72" s="85"/>
      <c r="I72" s="84"/>
      <c r="J72" s="72"/>
      <c r="K72" s="84"/>
      <c r="L72" s="72"/>
      <c r="M72" s="84"/>
      <c r="N72" s="85"/>
      <c r="O72" s="86" t="s">
        <v>52</v>
      </c>
    </row>
    <row r="73" spans="2:15" ht="19.7" customHeight="1">
      <c r="B73" s="68" t="s">
        <v>52</v>
      </c>
      <c r="C73" s="69" t="s">
        <v>907</v>
      </c>
      <c r="D73" s="69" t="s">
        <v>908</v>
      </c>
      <c r="E73" s="70">
        <v>1</v>
      </c>
      <c r="F73" s="71" t="s">
        <v>547</v>
      </c>
      <c r="G73" s="84"/>
      <c r="H73" s="72"/>
      <c r="I73" s="87"/>
      <c r="J73" s="72"/>
      <c r="K73" s="87"/>
      <c r="L73" s="72"/>
      <c r="M73" s="87"/>
      <c r="N73" s="72"/>
      <c r="O73" s="73" t="s">
        <v>909</v>
      </c>
    </row>
    <row r="74" spans="2:15" ht="19.7" customHeight="1">
      <c r="B74" s="68" t="s">
        <v>52</v>
      </c>
      <c r="C74" s="69" t="s">
        <v>910</v>
      </c>
      <c r="D74" s="69" t="s">
        <v>854</v>
      </c>
      <c r="E74" s="70">
        <v>48</v>
      </c>
      <c r="F74" s="71" t="s">
        <v>911</v>
      </c>
      <c r="G74" s="84"/>
      <c r="H74" s="72"/>
      <c r="I74" s="87"/>
      <c r="J74" s="72"/>
      <c r="K74" s="87"/>
      <c r="L74" s="72"/>
      <c r="M74" s="87"/>
      <c r="N74" s="72"/>
      <c r="O74" s="73" t="s">
        <v>912</v>
      </c>
    </row>
    <row r="75" spans="2:15" ht="19.7" customHeight="1">
      <c r="B75" s="68" t="s">
        <v>52</v>
      </c>
      <c r="C75" s="69" t="s">
        <v>913</v>
      </c>
      <c r="D75" s="69" t="s">
        <v>857</v>
      </c>
      <c r="E75" s="70">
        <v>10</v>
      </c>
      <c r="F75" s="71" t="s">
        <v>911</v>
      </c>
      <c r="G75" s="84"/>
      <c r="H75" s="72"/>
      <c r="I75" s="87"/>
      <c r="J75" s="72"/>
      <c r="K75" s="87"/>
      <c r="L75" s="72"/>
      <c r="M75" s="87"/>
      <c r="N75" s="72"/>
      <c r="O75" s="73" t="s">
        <v>914</v>
      </c>
    </row>
    <row r="76" spans="2:15" ht="19.7" customHeight="1">
      <c r="B76" s="68" t="s">
        <v>52</v>
      </c>
      <c r="C76" s="69" t="s">
        <v>913</v>
      </c>
      <c r="D76" s="69" t="s">
        <v>859</v>
      </c>
      <c r="E76" s="70">
        <v>9</v>
      </c>
      <c r="F76" s="71" t="s">
        <v>911</v>
      </c>
      <c r="G76" s="84"/>
      <c r="H76" s="72"/>
      <c r="I76" s="87"/>
      <c r="J76" s="72"/>
      <c r="K76" s="87"/>
      <c r="L76" s="72"/>
      <c r="M76" s="87"/>
      <c r="N76" s="72"/>
      <c r="O76" s="73" t="s">
        <v>915</v>
      </c>
    </row>
    <row r="77" spans="2:15" ht="19.7" customHeight="1">
      <c r="B77" s="68" t="s">
        <v>52</v>
      </c>
      <c r="C77" s="69" t="s">
        <v>913</v>
      </c>
      <c r="D77" s="69" t="s">
        <v>861</v>
      </c>
      <c r="E77" s="70">
        <v>5</v>
      </c>
      <c r="F77" s="71" t="s">
        <v>911</v>
      </c>
      <c r="G77" s="84"/>
      <c r="H77" s="72"/>
      <c r="I77" s="87"/>
      <c r="J77" s="72"/>
      <c r="K77" s="87"/>
      <c r="L77" s="72"/>
      <c r="M77" s="87"/>
      <c r="N77" s="72"/>
      <c r="O77" s="73" t="s">
        <v>916</v>
      </c>
    </row>
    <row r="78" spans="2:15" ht="19.7" customHeight="1">
      <c r="B78" s="68" t="s">
        <v>52</v>
      </c>
      <c r="C78" s="69" t="s">
        <v>917</v>
      </c>
      <c r="D78" s="69" t="s">
        <v>918</v>
      </c>
      <c r="E78" s="70">
        <v>2</v>
      </c>
      <c r="F78" s="71" t="s">
        <v>461</v>
      </c>
      <c r="G78" s="84"/>
      <c r="H78" s="72"/>
      <c r="I78" s="87"/>
      <c r="J78" s="72"/>
      <c r="K78" s="87"/>
      <c r="L78" s="72"/>
      <c r="M78" s="87"/>
      <c r="N78" s="72"/>
      <c r="O78" s="73" t="s">
        <v>919</v>
      </c>
    </row>
    <row r="79" spans="2:15" ht="19.7" customHeight="1">
      <c r="B79" s="95" t="s">
        <v>52</v>
      </c>
      <c r="C79" s="96" t="s">
        <v>917</v>
      </c>
      <c r="D79" s="96" t="s">
        <v>866</v>
      </c>
      <c r="E79" s="76">
        <v>3</v>
      </c>
      <c r="F79" s="97" t="s">
        <v>461</v>
      </c>
      <c r="G79" s="91"/>
      <c r="H79" s="93"/>
      <c r="I79" s="98"/>
      <c r="J79" s="93"/>
      <c r="K79" s="98"/>
      <c r="L79" s="93"/>
      <c r="M79" s="98"/>
      <c r="N79" s="93"/>
      <c r="O79" s="99" t="s">
        <v>920</v>
      </c>
    </row>
    <row r="80" spans="2:15" ht="19.7" customHeight="1">
      <c r="B80" s="68" t="s">
        <v>52</v>
      </c>
      <c r="C80" s="69" t="s">
        <v>917</v>
      </c>
      <c r="D80" s="69" t="s">
        <v>851</v>
      </c>
      <c r="E80" s="70">
        <v>1</v>
      </c>
      <c r="F80" s="71" t="s">
        <v>461</v>
      </c>
      <c r="G80" s="84"/>
      <c r="H80" s="72"/>
      <c r="I80" s="87"/>
      <c r="J80" s="72"/>
      <c r="K80" s="87"/>
      <c r="L80" s="72"/>
      <c r="M80" s="87"/>
      <c r="N80" s="72"/>
      <c r="O80" s="73" t="s">
        <v>921</v>
      </c>
    </row>
    <row r="81" spans="2:15" ht="19.7" customHeight="1">
      <c r="B81" s="68" t="s">
        <v>52</v>
      </c>
      <c r="C81" s="69" t="s">
        <v>922</v>
      </c>
      <c r="D81" s="69" t="s">
        <v>52</v>
      </c>
      <c r="E81" s="74">
        <v>0.3</v>
      </c>
      <c r="F81" s="71" t="s">
        <v>923</v>
      </c>
      <c r="G81" s="84"/>
      <c r="H81" s="72"/>
      <c r="I81" s="87"/>
      <c r="J81" s="72"/>
      <c r="K81" s="87"/>
      <c r="L81" s="72"/>
      <c r="M81" s="87"/>
      <c r="N81" s="72"/>
      <c r="O81" s="73" t="s">
        <v>924</v>
      </c>
    </row>
    <row r="82" spans="2:15" ht="19.7" customHeight="1">
      <c r="B82" s="68" t="s">
        <v>52</v>
      </c>
      <c r="C82" s="69" t="s">
        <v>925</v>
      </c>
      <c r="D82" s="69" t="s">
        <v>926</v>
      </c>
      <c r="E82" s="70">
        <v>6</v>
      </c>
      <c r="F82" s="71" t="s">
        <v>804</v>
      </c>
      <c r="G82" s="84"/>
      <c r="H82" s="72"/>
      <c r="I82" s="87"/>
      <c r="J82" s="72"/>
      <c r="K82" s="87"/>
      <c r="L82" s="72"/>
      <c r="M82" s="87"/>
      <c r="N82" s="72"/>
      <c r="O82" s="73" t="s">
        <v>927</v>
      </c>
    </row>
    <row r="83" spans="2:15" ht="19.7" customHeight="1">
      <c r="B83" s="68" t="s">
        <v>52</v>
      </c>
      <c r="C83" s="69" t="s">
        <v>928</v>
      </c>
      <c r="D83" s="69" t="s">
        <v>926</v>
      </c>
      <c r="E83" s="70">
        <v>120</v>
      </c>
      <c r="F83" s="71" t="s">
        <v>804</v>
      </c>
      <c r="G83" s="84"/>
      <c r="H83" s="72"/>
      <c r="I83" s="87"/>
      <c r="J83" s="72"/>
      <c r="K83" s="87"/>
      <c r="L83" s="72"/>
      <c r="M83" s="87"/>
      <c r="N83" s="72"/>
      <c r="O83" s="73" t="s">
        <v>929</v>
      </c>
    </row>
    <row r="84" spans="2:15" ht="19.7" customHeight="1">
      <c r="B84" s="68" t="s">
        <v>52</v>
      </c>
      <c r="C84" s="69" t="s">
        <v>930</v>
      </c>
      <c r="D84" s="69" t="s">
        <v>926</v>
      </c>
      <c r="E84" s="70">
        <v>18</v>
      </c>
      <c r="F84" s="71" t="s">
        <v>804</v>
      </c>
      <c r="G84" s="84"/>
      <c r="H84" s="72"/>
      <c r="I84" s="87"/>
      <c r="J84" s="72"/>
      <c r="K84" s="87"/>
      <c r="L84" s="72"/>
      <c r="M84" s="87"/>
      <c r="N84" s="72"/>
      <c r="O84" s="73" t="s">
        <v>931</v>
      </c>
    </row>
    <row r="85" spans="2:15" ht="19.7" customHeight="1">
      <c r="B85" s="68" t="s">
        <v>52</v>
      </c>
      <c r="C85" s="69" t="s">
        <v>932</v>
      </c>
      <c r="D85" s="69" t="s">
        <v>926</v>
      </c>
      <c r="E85" s="70">
        <v>160</v>
      </c>
      <c r="F85" s="71" t="s">
        <v>933</v>
      </c>
      <c r="G85" s="84"/>
      <c r="H85" s="72"/>
      <c r="I85" s="87"/>
      <c r="J85" s="72"/>
      <c r="K85" s="87"/>
      <c r="L85" s="72"/>
      <c r="M85" s="87"/>
      <c r="N85" s="72"/>
      <c r="O85" s="73" t="s">
        <v>934</v>
      </c>
    </row>
    <row r="86" spans="2:15" ht="19.7" customHeight="1">
      <c r="B86" s="68" t="s">
        <v>52</v>
      </c>
      <c r="C86" s="69" t="s">
        <v>935</v>
      </c>
      <c r="D86" s="69" t="s">
        <v>926</v>
      </c>
      <c r="E86" s="70">
        <v>27</v>
      </c>
      <c r="F86" s="71" t="s">
        <v>804</v>
      </c>
      <c r="G86" s="84"/>
      <c r="H86" s="72"/>
      <c r="I86" s="87"/>
      <c r="J86" s="72"/>
      <c r="K86" s="87"/>
      <c r="L86" s="72"/>
      <c r="M86" s="87"/>
      <c r="N86" s="72"/>
      <c r="O86" s="73" t="s">
        <v>936</v>
      </c>
    </row>
    <row r="87" spans="2:15" ht="19.7" customHeight="1">
      <c r="B87" s="68" t="s">
        <v>52</v>
      </c>
      <c r="C87" s="69" t="s">
        <v>937</v>
      </c>
      <c r="D87" s="69" t="s">
        <v>938</v>
      </c>
      <c r="E87" s="70">
        <v>15</v>
      </c>
      <c r="F87" s="71" t="s">
        <v>933</v>
      </c>
      <c r="G87" s="84"/>
      <c r="H87" s="72"/>
      <c r="I87" s="87"/>
      <c r="J87" s="72"/>
      <c r="K87" s="87"/>
      <c r="L87" s="72"/>
      <c r="M87" s="87"/>
      <c r="N87" s="72"/>
      <c r="O87" s="73" t="s">
        <v>939</v>
      </c>
    </row>
    <row r="88" spans="2:15" ht="19.7" customHeight="1">
      <c r="B88" s="68" t="s">
        <v>52</v>
      </c>
      <c r="C88" s="69" t="s">
        <v>940</v>
      </c>
      <c r="D88" s="69" t="s">
        <v>938</v>
      </c>
      <c r="E88" s="70">
        <v>16</v>
      </c>
      <c r="F88" s="71" t="s">
        <v>933</v>
      </c>
      <c r="G88" s="84"/>
      <c r="H88" s="72"/>
      <c r="I88" s="87"/>
      <c r="J88" s="72"/>
      <c r="K88" s="87"/>
      <c r="L88" s="72"/>
      <c r="M88" s="87"/>
      <c r="N88" s="72"/>
      <c r="O88" s="73" t="s">
        <v>941</v>
      </c>
    </row>
    <row r="89" spans="2:15" ht="19.7" customHeight="1">
      <c r="B89" s="68" t="s">
        <v>52</v>
      </c>
      <c r="C89" s="69" t="s">
        <v>52</v>
      </c>
      <c r="D89" s="69" t="s">
        <v>52</v>
      </c>
      <c r="E89" s="70"/>
      <c r="F89" s="71" t="s">
        <v>52</v>
      </c>
      <c r="G89" s="84"/>
      <c r="H89" s="72"/>
      <c r="I89" s="84"/>
      <c r="J89" s="70"/>
      <c r="K89" s="84"/>
      <c r="L89" s="70"/>
      <c r="M89" s="84"/>
      <c r="N89" s="70"/>
      <c r="O89" s="73" t="s">
        <v>52</v>
      </c>
    </row>
    <row r="90" spans="2:15" ht="19.7" customHeight="1">
      <c r="B90" s="81" t="s">
        <v>794</v>
      </c>
      <c r="C90" s="82" t="s">
        <v>795</v>
      </c>
      <c r="D90" s="82" t="s">
        <v>52</v>
      </c>
      <c r="E90" s="70"/>
      <c r="F90" s="83" t="s">
        <v>52</v>
      </c>
      <c r="G90" s="84"/>
      <c r="H90" s="85"/>
      <c r="I90" s="84"/>
      <c r="J90" s="72"/>
      <c r="K90" s="84"/>
      <c r="L90" s="85"/>
      <c r="M90" s="84"/>
      <c r="N90" s="72"/>
      <c r="O90" s="86" t="s">
        <v>52</v>
      </c>
    </row>
    <row r="91" spans="2:15" ht="19.7" customHeight="1">
      <c r="B91" s="68" t="s">
        <v>52</v>
      </c>
      <c r="C91" s="69" t="s">
        <v>942</v>
      </c>
      <c r="D91" s="69" t="s">
        <v>849</v>
      </c>
      <c r="E91" s="70">
        <v>48</v>
      </c>
      <c r="F91" s="71" t="s">
        <v>221</v>
      </c>
      <c r="G91" s="84"/>
      <c r="H91" s="72"/>
      <c r="I91" s="87"/>
      <c r="J91" s="72"/>
      <c r="K91" s="87"/>
      <c r="L91" s="72"/>
      <c r="M91" s="87"/>
      <c r="N91" s="72"/>
      <c r="O91" s="73" t="s">
        <v>52</v>
      </c>
    </row>
    <row r="92" spans="2:15" ht="19.7" customHeight="1">
      <c r="B92" s="68" t="s">
        <v>52</v>
      </c>
      <c r="C92" s="69" t="s">
        <v>658</v>
      </c>
      <c r="D92" s="69" t="s">
        <v>943</v>
      </c>
      <c r="E92" s="70">
        <v>6</v>
      </c>
      <c r="F92" s="71" t="s">
        <v>804</v>
      </c>
      <c r="G92" s="84"/>
      <c r="H92" s="72"/>
      <c r="I92" s="87"/>
      <c r="J92" s="72"/>
      <c r="K92" s="87"/>
      <c r="L92" s="72"/>
      <c r="M92" s="87"/>
      <c r="N92" s="72"/>
      <c r="O92" s="73" t="s">
        <v>52</v>
      </c>
    </row>
    <row r="93" spans="2:15" ht="19.7" customHeight="1">
      <c r="B93" s="68" t="s">
        <v>52</v>
      </c>
      <c r="C93" s="69" t="s">
        <v>944</v>
      </c>
      <c r="D93" s="69" t="s">
        <v>945</v>
      </c>
      <c r="E93" s="70">
        <v>2</v>
      </c>
      <c r="F93" s="71" t="s">
        <v>461</v>
      </c>
      <c r="G93" s="84"/>
      <c r="H93" s="72"/>
      <c r="I93" s="87"/>
      <c r="J93" s="72"/>
      <c r="K93" s="87"/>
      <c r="L93" s="72"/>
      <c r="M93" s="87"/>
      <c r="N93" s="72"/>
      <c r="O93" s="73" t="s">
        <v>52</v>
      </c>
    </row>
    <row r="94" spans="2:15" ht="19.7" customHeight="1">
      <c r="B94" s="68" t="s">
        <v>52</v>
      </c>
      <c r="C94" s="69" t="s">
        <v>946</v>
      </c>
      <c r="D94" s="69" t="s">
        <v>947</v>
      </c>
      <c r="E94" s="70">
        <v>2</v>
      </c>
      <c r="F94" s="71" t="s">
        <v>616</v>
      </c>
      <c r="G94" s="84"/>
      <c r="H94" s="72"/>
      <c r="I94" s="87"/>
      <c r="J94" s="72"/>
      <c r="K94" s="87"/>
      <c r="L94" s="72"/>
      <c r="M94" s="87"/>
      <c r="N94" s="72"/>
      <c r="O94" s="73" t="s">
        <v>52</v>
      </c>
    </row>
    <row r="95" spans="2:15" ht="19.7" customHeight="1">
      <c r="B95" s="68" t="s">
        <v>52</v>
      </c>
      <c r="C95" s="69" t="s">
        <v>948</v>
      </c>
      <c r="D95" s="69" t="s">
        <v>849</v>
      </c>
      <c r="E95" s="70">
        <v>4</v>
      </c>
      <c r="F95" s="71" t="s">
        <v>616</v>
      </c>
      <c r="G95" s="84"/>
      <c r="H95" s="72"/>
      <c r="I95" s="87"/>
      <c r="J95" s="72"/>
      <c r="K95" s="87"/>
      <c r="L95" s="72"/>
      <c r="M95" s="87"/>
      <c r="N95" s="72"/>
      <c r="O95" s="73" t="s">
        <v>52</v>
      </c>
    </row>
    <row r="96" spans="2:15" ht="19.7" customHeight="1">
      <c r="B96" s="68" t="s">
        <v>52</v>
      </c>
      <c r="C96" s="69" t="s">
        <v>949</v>
      </c>
      <c r="D96" s="69" t="s">
        <v>849</v>
      </c>
      <c r="E96" s="70">
        <v>4</v>
      </c>
      <c r="F96" s="71" t="s">
        <v>616</v>
      </c>
      <c r="G96" s="84"/>
      <c r="H96" s="72"/>
      <c r="I96" s="87"/>
      <c r="J96" s="72"/>
      <c r="K96" s="87"/>
      <c r="L96" s="72"/>
      <c r="M96" s="87"/>
      <c r="N96" s="72"/>
      <c r="O96" s="73" t="s">
        <v>52</v>
      </c>
    </row>
    <row r="97" spans="2:15" ht="19.7" customHeight="1">
      <c r="B97" s="68" t="s">
        <v>52</v>
      </c>
      <c r="C97" s="69" t="s">
        <v>950</v>
      </c>
      <c r="D97" s="69" t="s">
        <v>951</v>
      </c>
      <c r="E97" s="70">
        <v>36</v>
      </c>
      <c r="F97" s="71" t="s">
        <v>911</v>
      </c>
      <c r="G97" s="84"/>
      <c r="H97" s="72"/>
      <c r="I97" s="87"/>
      <c r="J97" s="72"/>
      <c r="K97" s="87"/>
      <c r="L97" s="72"/>
      <c r="M97" s="87"/>
      <c r="N97" s="72"/>
      <c r="O97" s="73" t="s">
        <v>52</v>
      </c>
    </row>
    <row r="98" spans="2:15" ht="19.7" customHeight="1">
      <c r="B98" s="68" t="s">
        <v>52</v>
      </c>
      <c r="C98" s="69" t="s">
        <v>952</v>
      </c>
      <c r="D98" s="69" t="s">
        <v>953</v>
      </c>
      <c r="E98" s="70">
        <v>10</v>
      </c>
      <c r="F98" s="71" t="s">
        <v>911</v>
      </c>
      <c r="G98" s="84"/>
      <c r="H98" s="72"/>
      <c r="I98" s="87"/>
      <c r="J98" s="72"/>
      <c r="K98" s="87"/>
      <c r="L98" s="72"/>
      <c r="M98" s="87"/>
      <c r="N98" s="72"/>
      <c r="O98" s="73" t="s">
        <v>52</v>
      </c>
    </row>
    <row r="99" spans="2:15" ht="19.7" customHeight="1">
      <c r="B99" s="68" t="s">
        <v>52</v>
      </c>
      <c r="C99" s="69" t="s">
        <v>952</v>
      </c>
      <c r="D99" s="69" t="s">
        <v>954</v>
      </c>
      <c r="E99" s="70">
        <v>9</v>
      </c>
      <c r="F99" s="71" t="s">
        <v>911</v>
      </c>
      <c r="G99" s="84"/>
      <c r="H99" s="72"/>
      <c r="I99" s="87"/>
      <c r="J99" s="72"/>
      <c r="K99" s="87"/>
      <c r="L99" s="72"/>
      <c r="M99" s="87"/>
      <c r="N99" s="72"/>
      <c r="O99" s="73" t="s">
        <v>52</v>
      </c>
    </row>
    <row r="100" spans="2:15" ht="19.7" customHeight="1">
      <c r="B100" s="68" t="s">
        <v>52</v>
      </c>
      <c r="C100" s="69" t="s">
        <v>952</v>
      </c>
      <c r="D100" s="69" t="s">
        <v>955</v>
      </c>
      <c r="E100" s="70">
        <v>5</v>
      </c>
      <c r="F100" s="71" t="s">
        <v>911</v>
      </c>
      <c r="G100" s="84"/>
      <c r="H100" s="72"/>
      <c r="I100" s="87"/>
      <c r="J100" s="72"/>
      <c r="K100" s="87"/>
      <c r="L100" s="72"/>
      <c r="M100" s="87"/>
      <c r="N100" s="72"/>
      <c r="O100" s="73" t="s">
        <v>52</v>
      </c>
    </row>
    <row r="101" spans="2:15" ht="19.7" customHeight="1">
      <c r="B101" s="68" t="s">
        <v>52</v>
      </c>
      <c r="C101" s="69" t="s">
        <v>956</v>
      </c>
      <c r="D101" s="69" t="s">
        <v>957</v>
      </c>
      <c r="E101" s="70">
        <v>47</v>
      </c>
      <c r="F101" s="71" t="s">
        <v>221</v>
      </c>
      <c r="G101" s="84"/>
      <c r="H101" s="72"/>
      <c r="I101" s="87"/>
      <c r="J101" s="72"/>
      <c r="K101" s="87"/>
      <c r="L101" s="72"/>
      <c r="M101" s="87"/>
      <c r="N101" s="72"/>
      <c r="O101" s="73" t="s">
        <v>52</v>
      </c>
    </row>
    <row r="102" spans="2:15" ht="19.7" customHeight="1">
      <c r="B102" s="68" t="s">
        <v>52</v>
      </c>
      <c r="C102" s="69" t="s">
        <v>958</v>
      </c>
      <c r="D102" s="69" t="s">
        <v>959</v>
      </c>
      <c r="E102" s="70">
        <v>3</v>
      </c>
      <c r="F102" s="71" t="s">
        <v>234</v>
      </c>
      <c r="G102" s="84"/>
      <c r="H102" s="72"/>
      <c r="I102" s="87"/>
      <c r="J102" s="72"/>
      <c r="K102" s="87"/>
      <c r="L102" s="72"/>
      <c r="M102" s="87"/>
      <c r="N102" s="72"/>
      <c r="O102" s="73" t="s">
        <v>52</v>
      </c>
    </row>
    <row r="103" spans="2:15" ht="19.7" customHeight="1">
      <c r="B103" s="68" t="s">
        <v>52</v>
      </c>
      <c r="C103" s="69" t="s">
        <v>960</v>
      </c>
      <c r="D103" s="69" t="s">
        <v>961</v>
      </c>
      <c r="E103" s="70">
        <v>3</v>
      </c>
      <c r="F103" s="71" t="s">
        <v>461</v>
      </c>
      <c r="G103" s="84"/>
      <c r="H103" s="72"/>
      <c r="I103" s="87"/>
      <c r="J103" s="72"/>
      <c r="K103" s="87"/>
      <c r="L103" s="72"/>
      <c r="M103" s="87"/>
      <c r="N103" s="72"/>
      <c r="O103" s="73" t="s">
        <v>52</v>
      </c>
    </row>
    <row r="104" spans="2:15" ht="19.7" customHeight="1">
      <c r="B104" s="95" t="s">
        <v>52</v>
      </c>
      <c r="C104" s="96" t="s">
        <v>958</v>
      </c>
      <c r="D104" s="96" t="s">
        <v>962</v>
      </c>
      <c r="E104" s="76">
        <v>1</v>
      </c>
      <c r="F104" s="97" t="s">
        <v>234</v>
      </c>
      <c r="G104" s="91"/>
      <c r="H104" s="93"/>
      <c r="I104" s="98"/>
      <c r="J104" s="93"/>
      <c r="K104" s="98"/>
      <c r="L104" s="93"/>
      <c r="M104" s="98"/>
      <c r="N104" s="93"/>
      <c r="O104" s="99" t="s">
        <v>52</v>
      </c>
    </row>
    <row r="105" spans="2:15" ht="19.7" customHeight="1">
      <c r="B105" s="68" t="s">
        <v>52</v>
      </c>
      <c r="C105" s="69" t="s">
        <v>963</v>
      </c>
      <c r="D105" s="69" t="s">
        <v>964</v>
      </c>
      <c r="E105" s="70">
        <v>2</v>
      </c>
      <c r="F105" s="71" t="s">
        <v>234</v>
      </c>
      <c r="G105" s="84"/>
      <c r="H105" s="72"/>
      <c r="I105" s="87"/>
      <c r="J105" s="72"/>
      <c r="K105" s="87"/>
      <c r="L105" s="72"/>
      <c r="M105" s="87"/>
      <c r="N105" s="72"/>
      <c r="O105" s="73" t="s">
        <v>52</v>
      </c>
    </row>
    <row r="106" spans="2:15" ht="19.7" customHeight="1">
      <c r="B106" s="68" t="s">
        <v>52</v>
      </c>
      <c r="C106" s="69" t="s">
        <v>965</v>
      </c>
      <c r="D106" s="69" t="s">
        <v>966</v>
      </c>
      <c r="E106" s="70">
        <v>2</v>
      </c>
      <c r="F106" s="71" t="s">
        <v>234</v>
      </c>
      <c r="G106" s="84"/>
      <c r="H106" s="72"/>
      <c r="I106" s="87"/>
      <c r="J106" s="72"/>
      <c r="K106" s="87"/>
      <c r="L106" s="72"/>
      <c r="M106" s="87"/>
      <c r="N106" s="72"/>
      <c r="O106" s="73" t="s">
        <v>52</v>
      </c>
    </row>
    <row r="107" spans="2:15" ht="19.7" customHeight="1">
      <c r="B107" s="68" t="s">
        <v>52</v>
      </c>
      <c r="C107" s="69" t="s">
        <v>967</v>
      </c>
      <c r="D107" s="69" t="s">
        <v>968</v>
      </c>
      <c r="E107" s="70">
        <v>4</v>
      </c>
      <c r="F107" s="71" t="s">
        <v>234</v>
      </c>
      <c r="G107" s="84"/>
      <c r="H107" s="72"/>
      <c r="I107" s="87"/>
      <c r="J107" s="72"/>
      <c r="K107" s="87"/>
      <c r="L107" s="72"/>
      <c r="M107" s="87"/>
      <c r="N107" s="72"/>
      <c r="O107" s="73" t="s">
        <v>52</v>
      </c>
    </row>
    <row r="108" spans="2:15" ht="19.7" customHeight="1">
      <c r="B108" s="68" t="s">
        <v>52</v>
      </c>
      <c r="C108" s="69" t="s">
        <v>967</v>
      </c>
      <c r="D108" s="69" t="s">
        <v>969</v>
      </c>
      <c r="E108" s="70">
        <v>2</v>
      </c>
      <c r="F108" s="71" t="s">
        <v>234</v>
      </c>
      <c r="G108" s="84"/>
      <c r="H108" s="72"/>
      <c r="I108" s="87"/>
      <c r="J108" s="72"/>
      <c r="K108" s="87"/>
      <c r="L108" s="72"/>
      <c r="M108" s="87"/>
      <c r="N108" s="72"/>
      <c r="O108" s="73" t="s">
        <v>52</v>
      </c>
    </row>
    <row r="109" spans="2:15" ht="19.7" customHeight="1">
      <c r="B109" s="68" t="s">
        <v>52</v>
      </c>
      <c r="C109" s="69" t="s">
        <v>970</v>
      </c>
      <c r="D109" s="69" t="s">
        <v>971</v>
      </c>
      <c r="E109" s="70">
        <v>2</v>
      </c>
      <c r="F109" s="71" t="s">
        <v>234</v>
      </c>
      <c r="G109" s="84"/>
      <c r="H109" s="72"/>
      <c r="I109" s="87"/>
      <c r="J109" s="72"/>
      <c r="K109" s="87"/>
      <c r="L109" s="72"/>
      <c r="M109" s="87"/>
      <c r="N109" s="72"/>
      <c r="O109" s="73" t="s">
        <v>52</v>
      </c>
    </row>
    <row r="110" spans="2:15" ht="19.7" customHeight="1">
      <c r="B110" s="68" t="s">
        <v>52</v>
      </c>
      <c r="C110" s="69" t="s">
        <v>972</v>
      </c>
      <c r="D110" s="69" t="s">
        <v>973</v>
      </c>
      <c r="E110" s="70">
        <v>6</v>
      </c>
      <c r="F110" s="71" t="s">
        <v>654</v>
      </c>
      <c r="G110" s="84"/>
      <c r="H110" s="72"/>
      <c r="I110" s="87"/>
      <c r="J110" s="72"/>
      <c r="K110" s="87"/>
      <c r="L110" s="72"/>
      <c r="M110" s="87"/>
      <c r="N110" s="72"/>
      <c r="O110" s="73" t="s">
        <v>52</v>
      </c>
    </row>
    <row r="111" spans="2:15" ht="19.7" customHeight="1">
      <c r="B111" s="68" t="s">
        <v>52</v>
      </c>
      <c r="C111" s="69" t="s">
        <v>972</v>
      </c>
      <c r="D111" s="69" t="s">
        <v>974</v>
      </c>
      <c r="E111" s="70">
        <v>11</v>
      </c>
      <c r="F111" s="71" t="s">
        <v>654</v>
      </c>
      <c r="G111" s="84"/>
      <c r="H111" s="72"/>
      <c r="I111" s="87"/>
      <c r="J111" s="72"/>
      <c r="K111" s="87"/>
      <c r="L111" s="72"/>
      <c r="M111" s="87"/>
      <c r="N111" s="72"/>
      <c r="O111" s="73" t="s">
        <v>52</v>
      </c>
    </row>
    <row r="112" spans="2:15" ht="19.7" customHeight="1">
      <c r="B112" s="68" t="s">
        <v>52</v>
      </c>
      <c r="C112" s="69" t="s">
        <v>975</v>
      </c>
      <c r="D112" s="69" t="s">
        <v>976</v>
      </c>
      <c r="E112" s="74">
        <v>0.3</v>
      </c>
      <c r="F112" s="71" t="s">
        <v>923</v>
      </c>
      <c r="G112" s="84"/>
      <c r="H112" s="72"/>
      <c r="I112" s="87"/>
      <c r="J112" s="72"/>
      <c r="K112" s="87"/>
      <c r="L112" s="72"/>
      <c r="M112" s="87"/>
      <c r="N112" s="72"/>
      <c r="O112" s="73" t="s">
        <v>52</v>
      </c>
    </row>
    <row r="113" spans="2:15" ht="19.7" customHeight="1">
      <c r="B113" s="68" t="s">
        <v>52</v>
      </c>
      <c r="C113" s="69" t="s">
        <v>977</v>
      </c>
      <c r="D113" s="69" t="s">
        <v>978</v>
      </c>
      <c r="E113" s="70">
        <v>422</v>
      </c>
      <c r="F113" s="71" t="s">
        <v>812</v>
      </c>
      <c r="G113" s="84"/>
      <c r="H113" s="72"/>
      <c r="I113" s="87"/>
      <c r="J113" s="72"/>
      <c r="K113" s="87"/>
      <c r="L113" s="72"/>
      <c r="M113" s="87"/>
      <c r="N113" s="72"/>
      <c r="O113" s="73" t="s">
        <v>52</v>
      </c>
    </row>
    <row r="114" spans="2:15" ht="19.7" customHeight="1">
      <c r="B114" s="68" t="s">
        <v>52</v>
      </c>
      <c r="C114" s="69" t="s">
        <v>979</v>
      </c>
      <c r="D114" s="69" t="s">
        <v>980</v>
      </c>
      <c r="E114" s="70">
        <v>422</v>
      </c>
      <c r="F114" s="71" t="s">
        <v>812</v>
      </c>
      <c r="G114" s="84"/>
      <c r="H114" s="72"/>
      <c r="I114" s="87"/>
      <c r="J114" s="72"/>
      <c r="K114" s="87"/>
      <c r="L114" s="72"/>
      <c r="M114" s="87"/>
      <c r="N114" s="72"/>
      <c r="O114" s="73" t="s">
        <v>52</v>
      </c>
    </row>
    <row r="115" spans="2:15" ht="19.7" customHeight="1">
      <c r="B115" s="68" t="s">
        <v>52</v>
      </c>
      <c r="C115" s="69" t="s">
        <v>981</v>
      </c>
      <c r="D115" s="69" t="s">
        <v>982</v>
      </c>
      <c r="E115" s="70">
        <v>120</v>
      </c>
      <c r="F115" s="71" t="s">
        <v>804</v>
      </c>
      <c r="G115" s="84"/>
      <c r="H115" s="72"/>
      <c r="I115" s="87"/>
      <c r="J115" s="72"/>
      <c r="K115" s="87"/>
      <c r="L115" s="72"/>
      <c r="M115" s="87"/>
      <c r="N115" s="72"/>
      <c r="O115" s="73" t="s">
        <v>52</v>
      </c>
    </row>
    <row r="116" spans="2:15" ht="19.7" customHeight="1">
      <c r="B116" s="68" t="s">
        <v>52</v>
      </c>
      <c r="C116" s="69" t="s">
        <v>983</v>
      </c>
      <c r="D116" s="69" t="s">
        <v>984</v>
      </c>
      <c r="E116" s="70">
        <v>18</v>
      </c>
      <c r="F116" s="71" t="s">
        <v>804</v>
      </c>
      <c r="G116" s="84"/>
      <c r="H116" s="72"/>
      <c r="I116" s="87"/>
      <c r="J116" s="72"/>
      <c r="K116" s="87"/>
      <c r="L116" s="72"/>
      <c r="M116" s="87"/>
      <c r="N116" s="72"/>
      <c r="O116" s="73" t="s">
        <v>52</v>
      </c>
    </row>
    <row r="117" spans="2:15" ht="19.7" customHeight="1">
      <c r="B117" s="68" t="s">
        <v>52</v>
      </c>
      <c r="C117" s="69" t="s">
        <v>985</v>
      </c>
      <c r="D117" s="69" t="s">
        <v>986</v>
      </c>
      <c r="E117" s="70">
        <v>160</v>
      </c>
      <c r="F117" s="71" t="s">
        <v>933</v>
      </c>
      <c r="G117" s="84"/>
      <c r="H117" s="72"/>
      <c r="I117" s="87"/>
      <c r="J117" s="72"/>
      <c r="K117" s="87"/>
      <c r="L117" s="72"/>
      <c r="M117" s="87"/>
      <c r="N117" s="72"/>
      <c r="O117" s="73" t="s">
        <v>52</v>
      </c>
    </row>
    <row r="118" spans="2:15" ht="19.7" customHeight="1">
      <c r="B118" s="68" t="s">
        <v>52</v>
      </c>
      <c r="C118" s="69" t="s">
        <v>987</v>
      </c>
      <c r="D118" s="69" t="s">
        <v>988</v>
      </c>
      <c r="E118" s="70">
        <v>27</v>
      </c>
      <c r="F118" s="71" t="s">
        <v>804</v>
      </c>
      <c r="G118" s="84"/>
      <c r="H118" s="72"/>
      <c r="I118" s="87"/>
      <c r="J118" s="72"/>
      <c r="K118" s="87"/>
      <c r="L118" s="72"/>
      <c r="M118" s="87"/>
      <c r="N118" s="72"/>
      <c r="O118" s="73" t="s">
        <v>52</v>
      </c>
    </row>
    <row r="119" spans="2:15" ht="19.7" customHeight="1">
      <c r="B119" s="68" t="s">
        <v>52</v>
      </c>
      <c r="C119" s="69" t="s">
        <v>52</v>
      </c>
      <c r="D119" s="69" t="s">
        <v>52</v>
      </c>
      <c r="E119" s="70"/>
      <c r="F119" s="71" t="s">
        <v>52</v>
      </c>
      <c r="G119" s="84"/>
      <c r="H119" s="72"/>
      <c r="I119" s="84"/>
      <c r="J119" s="70"/>
      <c r="K119" s="84"/>
      <c r="L119" s="70"/>
      <c r="M119" s="84"/>
      <c r="N119" s="70"/>
      <c r="O119" s="73" t="s">
        <v>52</v>
      </c>
    </row>
    <row r="120" spans="2:15" ht="19.7" customHeight="1">
      <c r="B120" s="81" t="s">
        <v>52</v>
      </c>
      <c r="C120" s="82" t="s">
        <v>796</v>
      </c>
      <c r="D120" s="82" t="s">
        <v>52</v>
      </c>
      <c r="E120" s="70"/>
      <c r="F120" s="83" t="s">
        <v>52</v>
      </c>
      <c r="G120" s="84"/>
      <c r="H120" s="85"/>
      <c r="I120" s="84"/>
      <c r="J120" s="85"/>
      <c r="K120" s="84"/>
      <c r="L120" s="85"/>
      <c r="M120" s="84"/>
      <c r="N120" s="85"/>
      <c r="O120" s="86" t="s">
        <v>52</v>
      </c>
    </row>
    <row r="121" spans="2:15" ht="19.7" customHeight="1">
      <c r="B121" s="81" t="s">
        <v>989</v>
      </c>
      <c r="C121" s="82" t="s">
        <v>990</v>
      </c>
      <c r="D121" s="82" t="s">
        <v>52</v>
      </c>
      <c r="E121" s="70"/>
      <c r="F121" s="83" t="s">
        <v>52</v>
      </c>
      <c r="G121" s="84"/>
      <c r="H121" s="85"/>
      <c r="I121" s="84"/>
      <c r="J121" s="72"/>
      <c r="K121" s="84"/>
      <c r="L121" s="85"/>
      <c r="M121" s="84"/>
      <c r="N121" s="85"/>
      <c r="O121" s="86" t="s">
        <v>52</v>
      </c>
    </row>
    <row r="122" spans="2:15" ht="19.7" customHeight="1">
      <c r="B122" s="81" t="s">
        <v>991</v>
      </c>
      <c r="C122" s="82" t="s">
        <v>670</v>
      </c>
      <c r="D122" s="82" t="s">
        <v>52</v>
      </c>
      <c r="E122" s="70"/>
      <c r="F122" s="83" t="s">
        <v>52</v>
      </c>
      <c r="G122" s="84"/>
      <c r="H122" s="85"/>
      <c r="I122" s="84"/>
      <c r="J122" s="72"/>
      <c r="K122" s="84"/>
      <c r="L122" s="85"/>
      <c r="M122" s="84"/>
      <c r="N122" s="85"/>
      <c r="O122" s="86" t="s">
        <v>52</v>
      </c>
    </row>
    <row r="123" spans="2:15" ht="19.7" customHeight="1">
      <c r="B123" s="68" t="s">
        <v>52</v>
      </c>
      <c r="C123" s="69" t="s">
        <v>992</v>
      </c>
      <c r="D123" s="69" t="s">
        <v>993</v>
      </c>
      <c r="E123" s="70">
        <v>6</v>
      </c>
      <c r="F123" s="71" t="s">
        <v>804</v>
      </c>
      <c r="G123" s="84"/>
      <c r="H123" s="72"/>
      <c r="I123" s="87"/>
      <c r="J123" s="72"/>
      <c r="K123" s="87"/>
      <c r="L123" s="72"/>
      <c r="M123" s="87"/>
      <c r="N123" s="72"/>
      <c r="O123" s="73" t="s">
        <v>994</v>
      </c>
    </row>
    <row r="124" spans="2:15" ht="19.7" customHeight="1">
      <c r="B124" s="68" t="s">
        <v>52</v>
      </c>
      <c r="C124" s="69" t="s">
        <v>992</v>
      </c>
      <c r="D124" s="69" t="s">
        <v>995</v>
      </c>
      <c r="E124" s="70">
        <v>87</v>
      </c>
      <c r="F124" s="71" t="s">
        <v>804</v>
      </c>
      <c r="G124" s="84"/>
      <c r="H124" s="72"/>
      <c r="I124" s="87"/>
      <c r="J124" s="72"/>
      <c r="K124" s="87"/>
      <c r="L124" s="72"/>
      <c r="M124" s="87"/>
      <c r="N124" s="72"/>
      <c r="O124" s="73" t="s">
        <v>994</v>
      </c>
    </row>
    <row r="125" spans="2:15" ht="19.7" customHeight="1">
      <c r="B125" s="68" t="s">
        <v>52</v>
      </c>
      <c r="C125" s="69" t="s">
        <v>690</v>
      </c>
      <c r="D125" s="69" t="s">
        <v>52</v>
      </c>
      <c r="E125" s="74">
        <v>0.54</v>
      </c>
      <c r="F125" s="71" t="s">
        <v>996</v>
      </c>
      <c r="G125" s="84"/>
      <c r="H125" s="72"/>
      <c r="I125" s="84"/>
      <c r="J125" s="70"/>
      <c r="K125" s="84"/>
      <c r="L125" s="70"/>
      <c r="M125" s="84"/>
      <c r="N125" s="70"/>
      <c r="O125" s="73" t="s">
        <v>52</v>
      </c>
    </row>
    <row r="126" spans="2:15" ht="19.7" customHeight="1">
      <c r="B126" s="68" t="s">
        <v>52</v>
      </c>
      <c r="C126" s="69" t="s">
        <v>52</v>
      </c>
      <c r="D126" s="69" t="s">
        <v>52</v>
      </c>
      <c r="E126" s="70"/>
      <c r="F126" s="71" t="s">
        <v>52</v>
      </c>
      <c r="G126" s="84"/>
      <c r="H126" s="72"/>
      <c r="I126" s="84"/>
      <c r="J126" s="70"/>
      <c r="K126" s="84"/>
      <c r="L126" s="70"/>
      <c r="M126" s="84"/>
      <c r="N126" s="70"/>
      <c r="O126" s="73" t="s">
        <v>52</v>
      </c>
    </row>
    <row r="127" spans="2:15" ht="19.7" customHeight="1">
      <c r="B127" s="81" t="s">
        <v>997</v>
      </c>
      <c r="C127" s="82" t="s">
        <v>998</v>
      </c>
      <c r="D127" s="82" t="s">
        <v>52</v>
      </c>
      <c r="E127" s="70"/>
      <c r="F127" s="83" t="s">
        <v>52</v>
      </c>
      <c r="G127" s="84"/>
      <c r="H127" s="85"/>
      <c r="I127" s="84"/>
      <c r="J127" s="72"/>
      <c r="K127" s="84"/>
      <c r="L127" s="72"/>
      <c r="M127" s="84"/>
      <c r="N127" s="85"/>
      <c r="O127" s="86" t="s">
        <v>52</v>
      </c>
    </row>
    <row r="128" spans="2:15" ht="19.7" customHeight="1">
      <c r="B128" s="68" t="s">
        <v>52</v>
      </c>
      <c r="C128" s="69" t="s">
        <v>999</v>
      </c>
      <c r="D128" s="69" t="s">
        <v>1000</v>
      </c>
      <c r="E128" s="70">
        <v>15</v>
      </c>
      <c r="F128" s="71" t="s">
        <v>933</v>
      </c>
      <c r="G128" s="84"/>
      <c r="H128" s="72"/>
      <c r="I128" s="84"/>
      <c r="J128" s="72"/>
      <c r="K128" s="84"/>
      <c r="L128" s="72"/>
      <c r="M128" s="84"/>
      <c r="N128" s="72"/>
      <c r="O128" s="73" t="s">
        <v>52</v>
      </c>
    </row>
    <row r="129" spans="2:15" ht="19.7" customHeight="1">
      <c r="B129" s="95" t="s">
        <v>52</v>
      </c>
      <c r="C129" s="96" t="s">
        <v>1001</v>
      </c>
      <c r="D129" s="96" t="s">
        <v>1000</v>
      </c>
      <c r="E129" s="76">
        <v>16</v>
      </c>
      <c r="F129" s="97" t="s">
        <v>933</v>
      </c>
      <c r="G129" s="91"/>
      <c r="H129" s="93"/>
      <c r="I129" s="91"/>
      <c r="J129" s="93"/>
      <c r="K129" s="91"/>
      <c r="L129" s="93"/>
      <c r="M129" s="91"/>
      <c r="N129" s="93"/>
      <c r="O129" s="99" t="s">
        <v>52</v>
      </c>
    </row>
    <row r="130" spans="2:15">
      <c r="B130" s="78"/>
      <c r="C130" s="78"/>
      <c r="D130" s="78"/>
      <c r="E130" s="78"/>
      <c r="F130" s="78"/>
      <c r="G130" s="78"/>
      <c r="H130" s="78"/>
      <c r="I130" s="78"/>
      <c r="J130" s="78"/>
      <c r="K130" s="78"/>
      <c r="L130" s="78"/>
      <c r="M130" s="78"/>
      <c r="N130" s="78"/>
      <c r="O130" s="78"/>
    </row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"/>
  <sheetViews>
    <sheetView workbookViewId="0">
      <selection activeCell="F25" sqref="F25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20.25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</row>
    <row r="2" spans="1:20">
      <c r="A2" s="142" t="s">
        <v>1002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</row>
    <row r="3" spans="1:20">
      <c r="A3" s="139" t="s">
        <v>2</v>
      </c>
      <c r="B3" s="139" t="s">
        <v>3</v>
      </c>
      <c r="C3" s="139" t="s">
        <v>4</v>
      </c>
      <c r="D3" s="139" t="s">
        <v>5</v>
      </c>
      <c r="E3" s="139" t="s">
        <v>6</v>
      </c>
      <c r="F3" s="139"/>
      <c r="G3" s="139" t="s">
        <v>9</v>
      </c>
      <c r="H3" s="139"/>
      <c r="I3" s="139" t="s">
        <v>10</v>
      </c>
      <c r="J3" s="139"/>
      <c r="K3" s="139" t="s">
        <v>11</v>
      </c>
      <c r="L3" s="139"/>
      <c r="M3" s="139" t="s">
        <v>12</v>
      </c>
      <c r="N3" s="138" t="s">
        <v>13</v>
      </c>
      <c r="O3" s="138" t="s">
        <v>14</v>
      </c>
      <c r="P3" s="138" t="s">
        <v>15</v>
      </c>
      <c r="Q3" s="138" t="s">
        <v>16</v>
      </c>
      <c r="R3" s="138" t="s">
        <v>17</v>
      </c>
      <c r="S3" s="138" t="s">
        <v>18</v>
      </c>
      <c r="T3" s="138" t="s">
        <v>19</v>
      </c>
    </row>
    <row r="4" spans="1:20">
      <c r="A4" s="140"/>
      <c r="B4" s="140"/>
      <c r="C4" s="140"/>
      <c r="D4" s="140"/>
      <c r="E4" s="101" t="s">
        <v>7</v>
      </c>
      <c r="F4" s="101" t="s">
        <v>8</v>
      </c>
      <c r="G4" s="101" t="s">
        <v>7</v>
      </c>
      <c r="H4" s="101" t="s">
        <v>8</v>
      </c>
      <c r="I4" s="101" t="s">
        <v>7</v>
      </c>
      <c r="J4" s="101" t="s">
        <v>8</v>
      </c>
      <c r="K4" s="101" t="s">
        <v>7</v>
      </c>
      <c r="L4" s="101" t="s">
        <v>8</v>
      </c>
      <c r="M4" s="140"/>
      <c r="N4" s="138"/>
      <c r="O4" s="138"/>
      <c r="P4" s="138"/>
      <c r="Q4" s="138"/>
      <c r="R4" s="138"/>
      <c r="S4" s="138"/>
      <c r="T4" s="138"/>
    </row>
    <row r="5" spans="1:20" ht="27">
      <c r="A5" s="102" t="s">
        <v>1003</v>
      </c>
      <c r="B5" s="102" t="s">
        <v>52</v>
      </c>
      <c r="C5" s="102" t="s">
        <v>52</v>
      </c>
      <c r="D5" s="103">
        <v>1</v>
      </c>
      <c r="E5" s="104">
        <f>F6+F7+F8+F9+F10</f>
        <v>0</v>
      </c>
      <c r="F5" s="104">
        <f t="shared" ref="F5:F13" si="0">E5*D5</f>
        <v>0</v>
      </c>
      <c r="G5" s="104">
        <f>H6+H7+H8+H9+H10</f>
        <v>0</v>
      </c>
      <c r="H5" s="104">
        <f t="shared" ref="H5:H13" si="1">G5*D5</f>
        <v>0</v>
      </c>
      <c r="I5" s="104">
        <f>J6+J7+J8+J9+J10</f>
        <v>0</v>
      </c>
      <c r="J5" s="104">
        <f t="shared" ref="J5:J13" si="2">I5*D5</f>
        <v>0</v>
      </c>
      <c r="K5" s="104">
        <f t="shared" ref="K5:L13" si="3">E5+G5+I5</f>
        <v>0</v>
      </c>
      <c r="L5" s="104">
        <f t="shared" si="3"/>
        <v>0</v>
      </c>
      <c r="M5" s="102" t="s">
        <v>52</v>
      </c>
      <c r="N5" s="105" t="s">
        <v>53</v>
      </c>
      <c r="O5" s="105" t="s">
        <v>52</v>
      </c>
      <c r="P5" s="105" t="s">
        <v>52</v>
      </c>
      <c r="Q5" s="105" t="s">
        <v>52</v>
      </c>
      <c r="R5" s="78">
        <v>1</v>
      </c>
      <c r="S5" s="105" t="s">
        <v>52</v>
      </c>
      <c r="T5" s="106"/>
    </row>
    <row r="6" spans="1:20">
      <c r="A6" s="102" t="s">
        <v>1004</v>
      </c>
      <c r="B6" s="102" t="s">
        <v>52</v>
      </c>
      <c r="C6" s="102" t="s">
        <v>52</v>
      </c>
      <c r="D6" s="103">
        <v>1</v>
      </c>
      <c r="E6" s="104">
        <f>[2]공종별내역서!F26</f>
        <v>0</v>
      </c>
      <c r="F6" s="104">
        <f t="shared" si="0"/>
        <v>0</v>
      </c>
      <c r="G6" s="104">
        <f>[2]공종별내역서!H26</f>
        <v>0</v>
      </c>
      <c r="H6" s="104">
        <f t="shared" si="1"/>
        <v>0</v>
      </c>
      <c r="I6" s="104">
        <f>[2]공종별내역서!J26</f>
        <v>0</v>
      </c>
      <c r="J6" s="104">
        <f t="shared" si="2"/>
        <v>0</v>
      </c>
      <c r="K6" s="104">
        <f t="shared" si="3"/>
        <v>0</v>
      </c>
      <c r="L6" s="104">
        <f t="shared" si="3"/>
        <v>0</v>
      </c>
      <c r="M6" s="102" t="s">
        <v>52</v>
      </c>
      <c r="N6" s="105" t="s">
        <v>55</v>
      </c>
      <c r="O6" s="105" t="s">
        <v>52</v>
      </c>
      <c r="P6" s="105" t="s">
        <v>53</v>
      </c>
      <c r="Q6" s="105" t="s">
        <v>52</v>
      </c>
      <c r="R6" s="78">
        <v>2</v>
      </c>
      <c r="S6" s="105" t="s">
        <v>52</v>
      </c>
      <c r="T6" s="106"/>
    </row>
    <row r="7" spans="1:20">
      <c r="A7" s="102" t="s">
        <v>1005</v>
      </c>
      <c r="B7" s="102" t="s">
        <v>52</v>
      </c>
      <c r="C7" s="102" t="s">
        <v>52</v>
      </c>
      <c r="D7" s="103">
        <v>1</v>
      </c>
      <c r="E7" s="104">
        <f>[2]공종별내역서!F49</f>
        <v>0</v>
      </c>
      <c r="F7" s="104">
        <f t="shared" si="0"/>
        <v>0</v>
      </c>
      <c r="G7" s="104">
        <f>[2]공종별내역서!H49</f>
        <v>0</v>
      </c>
      <c r="H7" s="104">
        <f t="shared" si="1"/>
        <v>0</v>
      </c>
      <c r="I7" s="104">
        <f>[2]공종별내역서!J49</f>
        <v>0</v>
      </c>
      <c r="J7" s="104">
        <f t="shared" si="2"/>
        <v>0</v>
      </c>
      <c r="K7" s="104">
        <f t="shared" si="3"/>
        <v>0</v>
      </c>
      <c r="L7" s="104">
        <f t="shared" si="3"/>
        <v>0</v>
      </c>
      <c r="M7" s="102" t="s">
        <v>52</v>
      </c>
      <c r="N7" s="105" t="s">
        <v>695</v>
      </c>
      <c r="O7" s="105" t="s">
        <v>52</v>
      </c>
      <c r="P7" s="105" t="s">
        <v>53</v>
      </c>
      <c r="Q7" s="105" t="s">
        <v>52</v>
      </c>
      <c r="R7" s="78">
        <v>2</v>
      </c>
      <c r="S7" s="105" t="s">
        <v>52</v>
      </c>
      <c r="T7" s="106"/>
    </row>
    <row r="8" spans="1:20">
      <c r="A8" s="102" t="s">
        <v>1006</v>
      </c>
      <c r="B8" s="102" t="s">
        <v>52</v>
      </c>
      <c r="C8" s="102" t="s">
        <v>52</v>
      </c>
      <c r="D8" s="103">
        <v>1</v>
      </c>
      <c r="E8" s="104">
        <f>[2]공종별내역서!F118</f>
        <v>0</v>
      </c>
      <c r="F8" s="104">
        <f t="shared" si="0"/>
        <v>0</v>
      </c>
      <c r="G8" s="104">
        <f>[2]공종별내역서!H118</f>
        <v>0</v>
      </c>
      <c r="H8" s="104">
        <f t="shared" si="1"/>
        <v>0</v>
      </c>
      <c r="I8" s="104">
        <f>[2]공종별내역서!J118</f>
        <v>0</v>
      </c>
      <c r="J8" s="104">
        <f t="shared" si="2"/>
        <v>0</v>
      </c>
      <c r="K8" s="104">
        <f t="shared" si="3"/>
        <v>0</v>
      </c>
      <c r="L8" s="104">
        <f t="shared" si="3"/>
        <v>0</v>
      </c>
      <c r="M8" s="102" t="s">
        <v>52</v>
      </c>
      <c r="N8" s="105" t="s">
        <v>699</v>
      </c>
      <c r="O8" s="105" t="s">
        <v>52</v>
      </c>
      <c r="P8" s="105" t="s">
        <v>53</v>
      </c>
      <c r="Q8" s="105" t="s">
        <v>52</v>
      </c>
      <c r="R8" s="78">
        <v>2</v>
      </c>
      <c r="S8" s="105" t="s">
        <v>52</v>
      </c>
      <c r="T8" s="106"/>
    </row>
    <row r="9" spans="1:20">
      <c r="A9" s="102" t="s">
        <v>1007</v>
      </c>
      <c r="B9" s="102" t="s">
        <v>52</v>
      </c>
      <c r="C9" s="102" t="s">
        <v>52</v>
      </c>
      <c r="D9" s="103">
        <v>1</v>
      </c>
      <c r="E9" s="104">
        <f>[2]공종별내역서!F141</f>
        <v>0</v>
      </c>
      <c r="F9" s="104">
        <f t="shared" si="0"/>
        <v>0</v>
      </c>
      <c r="G9" s="104">
        <f>[2]공종별내역서!H141</f>
        <v>0</v>
      </c>
      <c r="H9" s="104">
        <f t="shared" si="1"/>
        <v>0</v>
      </c>
      <c r="I9" s="104">
        <f>[2]공종별내역서!J141</f>
        <v>0</v>
      </c>
      <c r="J9" s="104">
        <f t="shared" si="2"/>
        <v>0</v>
      </c>
      <c r="K9" s="104">
        <f t="shared" si="3"/>
        <v>0</v>
      </c>
      <c r="L9" s="104">
        <f t="shared" si="3"/>
        <v>0</v>
      </c>
      <c r="M9" s="102" t="s">
        <v>52</v>
      </c>
      <c r="N9" s="105" t="s">
        <v>1008</v>
      </c>
      <c r="O9" s="105" t="s">
        <v>52</v>
      </c>
      <c r="P9" s="105" t="s">
        <v>53</v>
      </c>
      <c r="Q9" s="105" t="s">
        <v>52</v>
      </c>
      <c r="R9" s="78">
        <v>2</v>
      </c>
      <c r="S9" s="105" t="s">
        <v>52</v>
      </c>
      <c r="T9" s="106"/>
    </row>
    <row r="10" spans="1:20">
      <c r="A10" s="102" t="s">
        <v>1009</v>
      </c>
      <c r="B10" s="102" t="s">
        <v>52</v>
      </c>
      <c r="C10" s="102" t="s">
        <v>52</v>
      </c>
      <c r="D10" s="103">
        <v>1</v>
      </c>
      <c r="E10" s="104">
        <f>[2]공종별내역서!F187</f>
        <v>0</v>
      </c>
      <c r="F10" s="104">
        <f t="shared" si="0"/>
        <v>0</v>
      </c>
      <c r="G10" s="104">
        <f>[2]공종별내역서!H187</f>
        <v>0</v>
      </c>
      <c r="H10" s="104">
        <f t="shared" si="1"/>
        <v>0</v>
      </c>
      <c r="I10" s="104">
        <f>[2]공종별내역서!J187</f>
        <v>0</v>
      </c>
      <c r="J10" s="104">
        <f t="shared" si="2"/>
        <v>0</v>
      </c>
      <c r="K10" s="104">
        <f t="shared" si="3"/>
        <v>0</v>
      </c>
      <c r="L10" s="104">
        <f t="shared" si="3"/>
        <v>0</v>
      </c>
      <c r="M10" s="102" t="s">
        <v>52</v>
      </c>
      <c r="N10" s="105" t="s">
        <v>1010</v>
      </c>
      <c r="O10" s="105" t="s">
        <v>52</v>
      </c>
      <c r="P10" s="105" t="s">
        <v>53</v>
      </c>
      <c r="Q10" s="105" t="s">
        <v>52</v>
      </c>
      <c r="R10" s="78">
        <v>2</v>
      </c>
      <c r="S10" s="105" t="s">
        <v>52</v>
      </c>
      <c r="T10" s="106"/>
    </row>
    <row r="11" spans="1:20">
      <c r="A11" s="102" t="s">
        <v>1013</v>
      </c>
      <c r="B11" s="102" t="s">
        <v>52</v>
      </c>
      <c r="C11" s="102" t="s">
        <v>52</v>
      </c>
      <c r="D11" s="103">
        <v>1</v>
      </c>
      <c r="E11" s="104">
        <f>F13+F12</f>
        <v>0</v>
      </c>
      <c r="F11" s="104">
        <f>E11*D11</f>
        <v>0</v>
      </c>
      <c r="G11" s="104">
        <f>H13</f>
        <v>0</v>
      </c>
      <c r="H11" s="104">
        <f>G11*D11</f>
        <v>0</v>
      </c>
      <c r="I11" s="104">
        <f>J13</f>
        <v>0</v>
      </c>
      <c r="J11" s="104">
        <f>I11*D11</f>
        <v>0</v>
      </c>
      <c r="K11" s="104">
        <f>E11+G11+I11</f>
        <v>0</v>
      </c>
      <c r="L11" s="104">
        <f>F11+H11+J11</f>
        <v>0</v>
      </c>
      <c r="M11" s="102" t="s">
        <v>52</v>
      </c>
      <c r="N11" s="105" t="s">
        <v>1011</v>
      </c>
      <c r="O11" s="105" t="s">
        <v>52</v>
      </c>
      <c r="P11" s="105" t="s">
        <v>52</v>
      </c>
      <c r="Q11" s="105" t="s">
        <v>664</v>
      </c>
      <c r="R11" s="78">
        <v>2</v>
      </c>
      <c r="S11" s="105" t="s">
        <v>52</v>
      </c>
      <c r="T11" s="106">
        <f>L11*1</f>
        <v>0</v>
      </c>
    </row>
    <row r="12" spans="1:20">
      <c r="A12" s="102" t="s">
        <v>1014</v>
      </c>
      <c r="B12" s="102"/>
      <c r="C12" s="102"/>
      <c r="D12" s="103">
        <v>1</v>
      </c>
      <c r="E12" s="104">
        <f>[2]공종별내역서!F233</f>
        <v>0</v>
      </c>
      <c r="F12" s="104">
        <f t="shared" ref="F12" si="4">E12*D12</f>
        <v>0</v>
      </c>
      <c r="G12" s="104">
        <f>[2]공종별내역서!H255</f>
        <v>0</v>
      </c>
      <c r="H12" s="104">
        <f t="shared" ref="H12" si="5">G12*D12</f>
        <v>0</v>
      </c>
      <c r="I12" s="104">
        <f>[2]공종별내역서!J255</f>
        <v>0</v>
      </c>
      <c r="J12" s="104">
        <f t="shared" ref="J12" si="6">I12*D12</f>
        <v>0</v>
      </c>
      <c r="K12" s="104">
        <f t="shared" ref="K12:L12" si="7">E12+G12+I12</f>
        <v>0</v>
      </c>
      <c r="L12" s="104">
        <f t="shared" si="7"/>
        <v>0</v>
      </c>
      <c r="M12" s="102" t="s">
        <v>52</v>
      </c>
      <c r="N12" s="105" t="s">
        <v>1012</v>
      </c>
      <c r="O12" s="105" t="s">
        <v>52</v>
      </c>
      <c r="P12" s="105" t="s">
        <v>1011</v>
      </c>
      <c r="Q12" s="105" t="s">
        <v>52</v>
      </c>
      <c r="R12" s="78">
        <v>3</v>
      </c>
      <c r="S12" s="105" t="s">
        <v>52</v>
      </c>
      <c r="T12" s="106"/>
    </row>
    <row r="13" spans="1:20">
      <c r="A13" s="102" t="s">
        <v>1015</v>
      </c>
      <c r="B13" s="102" t="s">
        <v>52</v>
      </c>
      <c r="C13" s="102" t="s">
        <v>52</v>
      </c>
      <c r="D13" s="103">
        <v>1</v>
      </c>
      <c r="E13" s="104">
        <f>[2]공종별내역서!F256</f>
        <v>0</v>
      </c>
      <c r="F13" s="104">
        <f t="shared" si="0"/>
        <v>0</v>
      </c>
      <c r="G13" s="104">
        <f>[2]공종별내역서!H256</f>
        <v>0</v>
      </c>
      <c r="H13" s="104">
        <f t="shared" si="1"/>
        <v>0</v>
      </c>
      <c r="I13" s="104">
        <f>[2]공종별내역서!J256</f>
        <v>0</v>
      </c>
      <c r="J13" s="104">
        <f t="shared" si="2"/>
        <v>0</v>
      </c>
      <c r="K13" s="104">
        <f t="shared" si="3"/>
        <v>0</v>
      </c>
      <c r="L13" s="104">
        <f t="shared" si="3"/>
        <v>0</v>
      </c>
      <c r="M13" s="102" t="s">
        <v>52</v>
      </c>
      <c r="N13" s="105" t="s">
        <v>1012</v>
      </c>
      <c r="O13" s="105" t="s">
        <v>52</v>
      </c>
      <c r="P13" s="105" t="s">
        <v>1011</v>
      </c>
      <c r="Q13" s="105" t="s">
        <v>52</v>
      </c>
      <c r="R13" s="78">
        <v>3</v>
      </c>
      <c r="S13" s="105" t="s">
        <v>52</v>
      </c>
      <c r="T13" s="106"/>
    </row>
    <row r="14" spans="1:20">
      <c r="A14" s="103"/>
      <c r="B14" s="103"/>
      <c r="C14" s="103"/>
      <c r="D14" s="103"/>
      <c r="E14" s="103"/>
      <c r="F14" s="103"/>
      <c r="G14" s="103"/>
      <c r="H14" s="103"/>
      <c r="I14" s="103"/>
      <c r="J14" s="103"/>
      <c r="K14" s="103"/>
      <c r="L14" s="103"/>
      <c r="M14" s="103"/>
      <c r="T14" s="107"/>
    </row>
    <row r="15" spans="1:20">
      <c r="A15" s="103"/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T15" s="107"/>
    </row>
    <row r="16" spans="1:20">
      <c r="A16" s="103"/>
      <c r="B16" s="103"/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103"/>
      <c r="T16" s="107"/>
    </row>
    <row r="17" spans="1:20">
      <c r="A17" s="103"/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T17" s="107"/>
    </row>
    <row r="18" spans="1:20">
      <c r="A18" s="103"/>
      <c r="B18" s="103"/>
      <c r="C18" s="103"/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T18" s="107"/>
    </row>
    <row r="19" spans="1:20">
      <c r="A19" s="103"/>
      <c r="B19" s="103"/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T19" s="107"/>
    </row>
    <row r="20" spans="1:20">
      <c r="A20" s="103"/>
      <c r="B20" s="103"/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T20" s="107"/>
    </row>
    <row r="21" spans="1:20">
      <c r="A21" s="103"/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T21" s="107"/>
    </row>
    <row r="22" spans="1:20">
      <c r="A22" s="103"/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T22" s="107"/>
    </row>
    <row r="23" spans="1:20">
      <c r="A23" s="103"/>
      <c r="B23" s="103"/>
      <c r="C23" s="103"/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T23" s="107"/>
    </row>
    <row r="24" spans="1:20">
      <c r="A24" s="103"/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T24" s="107"/>
    </row>
    <row r="25" spans="1:20">
      <c r="A25" s="103"/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T25" s="107"/>
    </row>
    <row r="26" spans="1:20">
      <c r="A26" s="103" t="s">
        <v>112</v>
      </c>
      <c r="B26" s="103"/>
      <c r="C26" s="103"/>
      <c r="D26" s="103"/>
      <c r="E26" s="103"/>
      <c r="F26" s="104">
        <f>F5</f>
        <v>0</v>
      </c>
      <c r="G26" s="103"/>
      <c r="H26" s="104">
        <f>H5</f>
        <v>0</v>
      </c>
      <c r="I26" s="103"/>
      <c r="J26" s="104">
        <f>J5</f>
        <v>0</v>
      </c>
      <c r="K26" s="103"/>
      <c r="L26" s="104">
        <f>L5</f>
        <v>0</v>
      </c>
      <c r="M26" s="103"/>
      <c r="T26" s="107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56"/>
  <sheetViews>
    <sheetView tabSelected="1" topLeftCell="A163" workbookViewId="0">
      <selection activeCell="F18" sqref="F18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142" t="s">
        <v>1002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</row>
    <row r="2" spans="1:48" ht="30" customHeight="1">
      <c r="A2" s="139" t="s">
        <v>2</v>
      </c>
      <c r="B2" s="139" t="s">
        <v>3</v>
      </c>
      <c r="C2" s="139" t="s">
        <v>4</v>
      </c>
      <c r="D2" s="139" t="s">
        <v>5</v>
      </c>
      <c r="E2" s="139" t="s">
        <v>6</v>
      </c>
      <c r="F2" s="139"/>
      <c r="G2" s="139" t="s">
        <v>9</v>
      </c>
      <c r="H2" s="139"/>
      <c r="I2" s="139" t="s">
        <v>10</v>
      </c>
      <c r="J2" s="139"/>
      <c r="K2" s="139" t="s">
        <v>11</v>
      </c>
      <c r="L2" s="139"/>
      <c r="M2" s="139" t="s">
        <v>12</v>
      </c>
      <c r="N2" s="138" t="s">
        <v>20</v>
      </c>
      <c r="O2" s="138" t="s">
        <v>14</v>
      </c>
      <c r="P2" s="138" t="s">
        <v>21</v>
      </c>
      <c r="Q2" s="138" t="s">
        <v>13</v>
      </c>
      <c r="R2" s="138" t="s">
        <v>22</v>
      </c>
      <c r="S2" s="138" t="s">
        <v>23</v>
      </c>
      <c r="T2" s="138" t="s">
        <v>24</v>
      </c>
      <c r="U2" s="138" t="s">
        <v>25</v>
      </c>
      <c r="V2" s="138" t="s">
        <v>26</v>
      </c>
      <c r="W2" s="138" t="s">
        <v>27</v>
      </c>
      <c r="X2" s="138" t="s">
        <v>28</v>
      </c>
      <c r="Y2" s="138" t="s">
        <v>29</v>
      </c>
      <c r="Z2" s="138" t="s">
        <v>30</v>
      </c>
      <c r="AA2" s="138" t="s">
        <v>31</v>
      </c>
      <c r="AB2" s="138" t="s">
        <v>32</v>
      </c>
      <c r="AC2" s="138" t="s">
        <v>33</v>
      </c>
      <c r="AD2" s="138" t="s">
        <v>34</v>
      </c>
      <c r="AE2" s="138" t="s">
        <v>35</v>
      </c>
      <c r="AF2" s="138" t="s">
        <v>36</v>
      </c>
      <c r="AG2" s="138" t="s">
        <v>37</v>
      </c>
      <c r="AH2" s="138" t="s">
        <v>38</v>
      </c>
      <c r="AI2" s="138" t="s">
        <v>39</v>
      </c>
      <c r="AJ2" s="138" t="s">
        <v>40</v>
      </c>
      <c r="AK2" s="138" t="s">
        <v>41</v>
      </c>
      <c r="AL2" s="138" t="s">
        <v>42</v>
      </c>
      <c r="AM2" s="138" t="s">
        <v>43</v>
      </c>
      <c r="AN2" s="138" t="s">
        <v>44</v>
      </c>
      <c r="AO2" s="138" t="s">
        <v>45</v>
      </c>
      <c r="AP2" s="138" t="s">
        <v>46</v>
      </c>
      <c r="AQ2" s="138" t="s">
        <v>47</v>
      </c>
      <c r="AR2" s="138" t="s">
        <v>48</v>
      </c>
      <c r="AS2" s="138" t="s">
        <v>16</v>
      </c>
      <c r="AT2" s="138" t="s">
        <v>17</v>
      </c>
      <c r="AU2" s="138" t="s">
        <v>49</v>
      </c>
      <c r="AV2" s="138" t="s">
        <v>50</v>
      </c>
    </row>
    <row r="3" spans="1:48" ht="30" customHeight="1">
      <c r="A3" s="139"/>
      <c r="B3" s="139"/>
      <c r="C3" s="139"/>
      <c r="D3" s="139"/>
      <c r="E3" s="100" t="s">
        <v>7</v>
      </c>
      <c r="F3" s="100" t="s">
        <v>8</v>
      </c>
      <c r="G3" s="100" t="s">
        <v>7</v>
      </c>
      <c r="H3" s="100" t="s">
        <v>8</v>
      </c>
      <c r="I3" s="100" t="s">
        <v>7</v>
      </c>
      <c r="J3" s="100" t="s">
        <v>8</v>
      </c>
      <c r="K3" s="100" t="s">
        <v>7</v>
      </c>
      <c r="L3" s="100" t="s">
        <v>8</v>
      </c>
      <c r="M3" s="139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8"/>
      <c r="AT3" s="138"/>
      <c r="AU3" s="138"/>
      <c r="AV3" s="138"/>
    </row>
    <row r="4" spans="1:48" ht="30" customHeight="1">
      <c r="A4" s="102" t="s">
        <v>1004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78"/>
      <c r="O4" s="78"/>
      <c r="P4" s="78"/>
      <c r="Q4" s="105" t="s">
        <v>55</v>
      </c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8"/>
      <c r="AT4" s="78"/>
      <c r="AU4" s="78"/>
      <c r="AV4" s="78"/>
    </row>
    <row r="5" spans="1:48" ht="30" customHeight="1">
      <c r="A5" s="102" t="s">
        <v>1016</v>
      </c>
      <c r="B5" s="102" t="s">
        <v>1017</v>
      </c>
      <c r="C5" s="102" t="s">
        <v>93</v>
      </c>
      <c r="D5" s="103">
        <v>2</v>
      </c>
      <c r="E5" s="143"/>
      <c r="F5" s="143">
        <f t="shared" ref="F5:F12" si="0">TRUNC(E5*D5, 0)</f>
        <v>0</v>
      </c>
      <c r="G5" s="143"/>
      <c r="H5" s="143">
        <f t="shared" ref="H5:H12" si="1">TRUNC(G5*D5, 0)</f>
        <v>0</v>
      </c>
      <c r="I5" s="143"/>
      <c r="J5" s="143">
        <f t="shared" ref="J5:J12" si="2">TRUNC(I5*D5, 0)</f>
        <v>0</v>
      </c>
      <c r="K5" s="143">
        <f t="shared" ref="K5:L12" si="3">TRUNC(E5+G5+I5, 0)</f>
        <v>0</v>
      </c>
      <c r="L5" s="143">
        <f t="shared" si="3"/>
        <v>0</v>
      </c>
      <c r="M5" s="102" t="s">
        <v>52</v>
      </c>
      <c r="N5" s="105" t="s">
        <v>1018</v>
      </c>
      <c r="O5" s="105" t="s">
        <v>52</v>
      </c>
      <c r="P5" s="105" t="s">
        <v>52</v>
      </c>
      <c r="Q5" s="105" t="s">
        <v>55</v>
      </c>
      <c r="R5" s="105" t="s">
        <v>64</v>
      </c>
      <c r="S5" s="105" t="s">
        <v>64</v>
      </c>
      <c r="T5" s="105" t="s">
        <v>63</v>
      </c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  <c r="AR5" s="105" t="s">
        <v>52</v>
      </c>
      <c r="AS5" s="105" t="s">
        <v>52</v>
      </c>
      <c r="AT5" s="78"/>
      <c r="AU5" s="105" t="s">
        <v>1019</v>
      </c>
      <c r="AV5" s="78">
        <v>4</v>
      </c>
    </row>
    <row r="6" spans="1:48" ht="30" customHeight="1">
      <c r="A6" s="102" t="s">
        <v>1016</v>
      </c>
      <c r="B6" s="102" t="s">
        <v>1020</v>
      </c>
      <c r="C6" s="102" t="s">
        <v>93</v>
      </c>
      <c r="D6" s="103">
        <v>10</v>
      </c>
      <c r="E6" s="143"/>
      <c r="F6" s="143">
        <f t="shared" si="0"/>
        <v>0</v>
      </c>
      <c r="G6" s="143"/>
      <c r="H6" s="143">
        <f t="shared" si="1"/>
        <v>0</v>
      </c>
      <c r="I6" s="143"/>
      <c r="J6" s="143">
        <f t="shared" si="2"/>
        <v>0</v>
      </c>
      <c r="K6" s="143">
        <f t="shared" si="3"/>
        <v>0</v>
      </c>
      <c r="L6" s="143">
        <f t="shared" si="3"/>
        <v>0</v>
      </c>
      <c r="M6" s="102" t="s">
        <v>52</v>
      </c>
      <c r="N6" s="105" t="s">
        <v>1021</v>
      </c>
      <c r="O6" s="105" t="s">
        <v>52</v>
      </c>
      <c r="P6" s="105" t="s">
        <v>52</v>
      </c>
      <c r="Q6" s="105" t="s">
        <v>55</v>
      </c>
      <c r="R6" s="105" t="s">
        <v>64</v>
      </c>
      <c r="S6" s="105" t="s">
        <v>64</v>
      </c>
      <c r="T6" s="105" t="s">
        <v>63</v>
      </c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105" t="s">
        <v>52</v>
      </c>
      <c r="AS6" s="105" t="s">
        <v>52</v>
      </c>
      <c r="AT6" s="78"/>
      <c r="AU6" s="105" t="s">
        <v>1022</v>
      </c>
      <c r="AV6" s="78">
        <v>5</v>
      </c>
    </row>
    <row r="7" spans="1:48" ht="30" customHeight="1">
      <c r="A7" s="102" t="s">
        <v>1016</v>
      </c>
      <c r="B7" s="102" t="s">
        <v>1023</v>
      </c>
      <c r="C7" s="102" t="s">
        <v>93</v>
      </c>
      <c r="D7" s="103">
        <v>15</v>
      </c>
      <c r="E7" s="143"/>
      <c r="F7" s="143">
        <f t="shared" si="0"/>
        <v>0</v>
      </c>
      <c r="G7" s="143"/>
      <c r="H7" s="143">
        <f t="shared" si="1"/>
        <v>0</v>
      </c>
      <c r="I7" s="143"/>
      <c r="J7" s="143">
        <f t="shared" si="2"/>
        <v>0</v>
      </c>
      <c r="K7" s="143">
        <f t="shared" si="3"/>
        <v>0</v>
      </c>
      <c r="L7" s="143">
        <f t="shared" si="3"/>
        <v>0</v>
      </c>
      <c r="M7" s="102" t="s">
        <v>52</v>
      </c>
      <c r="N7" s="105" t="s">
        <v>1024</v>
      </c>
      <c r="O7" s="105" t="s">
        <v>52</v>
      </c>
      <c r="P7" s="105" t="s">
        <v>52</v>
      </c>
      <c r="Q7" s="105" t="s">
        <v>55</v>
      </c>
      <c r="R7" s="105" t="s">
        <v>64</v>
      </c>
      <c r="S7" s="105" t="s">
        <v>64</v>
      </c>
      <c r="T7" s="105" t="s">
        <v>63</v>
      </c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105" t="s">
        <v>52</v>
      </c>
      <c r="AS7" s="105" t="s">
        <v>52</v>
      </c>
      <c r="AT7" s="78"/>
      <c r="AU7" s="105" t="s">
        <v>1025</v>
      </c>
      <c r="AV7" s="78">
        <v>6</v>
      </c>
    </row>
    <row r="8" spans="1:48" ht="30" customHeight="1">
      <c r="A8" s="102" t="s">
        <v>1026</v>
      </c>
      <c r="B8" s="102" t="s">
        <v>1027</v>
      </c>
      <c r="C8" s="102" t="s">
        <v>616</v>
      </c>
      <c r="D8" s="103">
        <v>48</v>
      </c>
      <c r="E8" s="143"/>
      <c r="F8" s="143">
        <f t="shared" si="0"/>
        <v>0</v>
      </c>
      <c r="G8" s="143"/>
      <c r="H8" s="143">
        <f t="shared" si="1"/>
        <v>0</v>
      </c>
      <c r="I8" s="143"/>
      <c r="J8" s="143">
        <f t="shared" si="2"/>
        <v>0</v>
      </c>
      <c r="K8" s="143">
        <f t="shared" si="3"/>
        <v>0</v>
      </c>
      <c r="L8" s="143">
        <f t="shared" si="3"/>
        <v>0</v>
      </c>
      <c r="M8" s="102" t="s">
        <v>52</v>
      </c>
      <c r="N8" s="105" t="s">
        <v>1028</v>
      </c>
      <c r="O8" s="105" t="s">
        <v>52</v>
      </c>
      <c r="P8" s="105" t="s">
        <v>52</v>
      </c>
      <c r="Q8" s="105" t="s">
        <v>55</v>
      </c>
      <c r="R8" s="105" t="s">
        <v>64</v>
      </c>
      <c r="S8" s="105" t="s">
        <v>64</v>
      </c>
      <c r="T8" s="105" t="s">
        <v>63</v>
      </c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105" t="s">
        <v>52</v>
      </c>
      <c r="AS8" s="105" t="s">
        <v>52</v>
      </c>
      <c r="AT8" s="78"/>
      <c r="AU8" s="105" t="s">
        <v>1029</v>
      </c>
      <c r="AV8" s="78">
        <v>3</v>
      </c>
    </row>
    <row r="9" spans="1:48" ht="30" customHeight="1">
      <c r="A9" s="102" t="s">
        <v>1030</v>
      </c>
      <c r="B9" s="102" t="s">
        <v>1031</v>
      </c>
      <c r="C9" s="102" t="s">
        <v>1032</v>
      </c>
      <c r="D9" s="103"/>
      <c r="E9" s="143"/>
      <c r="F9" s="143">
        <f t="shared" si="0"/>
        <v>0</v>
      </c>
      <c r="G9" s="143"/>
      <c r="H9" s="143">
        <f t="shared" si="1"/>
        <v>0</v>
      </c>
      <c r="I9" s="143"/>
      <c r="J9" s="143">
        <f t="shared" si="2"/>
        <v>0</v>
      </c>
      <c r="K9" s="143">
        <f t="shared" si="3"/>
        <v>0</v>
      </c>
      <c r="L9" s="143">
        <f t="shared" si="3"/>
        <v>0</v>
      </c>
      <c r="M9" s="102" t="s">
        <v>52</v>
      </c>
      <c r="N9" s="105" t="s">
        <v>1033</v>
      </c>
      <c r="O9" s="105" t="s">
        <v>52</v>
      </c>
      <c r="P9" s="105" t="s">
        <v>52</v>
      </c>
      <c r="Q9" s="105" t="s">
        <v>55</v>
      </c>
      <c r="R9" s="105" t="s">
        <v>64</v>
      </c>
      <c r="S9" s="105" t="s">
        <v>64</v>
      </c>
      <c r="T9" s="105" t="s">
        <v>63</v>
      </c>
      <c r="U9" s="78"/>
      <c r="V9" s="78"/>
      <c r="W9" s="78"/>
      <c r="X9" s="78">
        <v>1</v>
      </c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105" t="s">
        <v>52</v>
      </c>
      <c r="AS9" s="105" t="s">
        <v>52</v>
      </c>
      <c r="AT9" s="78"/>
      <c r="AU9" s="105" t="s">
        <v>1034</v>
      </c>
      <c r="AV9" s="78">
        <v>7</v>
      </c>
    </row>
    <row r="10" spans="1:48" ht="30" customHeight="1">
      <c r="A10" s="102" t="s">
        <v>1035</v>
      </c>
      <c r="B10" s="102" t="s">
        <v>1031</v>
      </c>
      <c r="C10" s="102" t="s">
        <v>1032</v>
      </c>
      <c r="D10" s="103"/>
      <c r="E10" s="143"/>
      <c r="F10" s="143">
        <f t="shared" si="0"/>
        <v>0</v>
      </c>
      <c r="G10" s="143"/>
      <c r="H10" s="143">
        <f t="shared" si="1"/>
        <v>0</v>
      </c>
      <c r="I10" s="143"/>
      <c r="J10" s="143">
        <f t="shared" si="2"/>
        <v>0</v>
      </c>
      <c r="K10" s="143">
        <f t="shared" si="3"/>
        <v>0</v>
      </c>
      <c r="L10" s="143">
        <f t="shared" si="3"/>
        <v>0</v>
      </c>
      <c r="M10" s="102" t="s">
        <v>52</v>
      </c>
      <c r="N10" s="105" t="s">
        <v>1036</v>
      </c>
      <c r="O10" s="105" t="s">
        <v>52</v>
      </c>
      <c r="P10" s="105" t="s">
        <v>52</v>
      </c>
      <c r="Q10" s="105" t="s">
        <v>55</v>
      </c>
      <c r="R10" s="105" t="s">
        <v>64</v>
      </c>
      <c r="S10" s="105" t="s">
        <v>64</v>
      </c>
      <c r="T10" s="105" t="s">
        <v>63</v>
      </c>
      <c r="U10" s="78"/>
      <c r="V10" s="78"/>
      <c r="W10" s="78"/>
      <c r="X10" s="78">
        <v>1</v>
      </c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105" t="s">
        <v>52</v>
      </c>
      <c r="AS10" s="105" t="s">
        <v>52</v>
      </c>
      <c r="AT10" s="78"/>
      <c r="AU10" s="105" t="s">
        <v>1037</v>
      </c>
      <c r="AV10" s="78">
        <v>8</v>
      </c>
    </row>
    <row r="11" spans="1:48" ht="30" customHeight="1">
      <c r="A11" s="102" t="s">
        <v>1038</v>
      </c>
      <c r="B11" s="102" t="s">
        <v>1031</v>
      </c>
      <c r="C11" s="102" t="s">
        <v>1032</v>
      </c>
      <c r="D11" s="103"/>
      <c r="E11" s="143"/>
      <c r="F11" s="143">
        <f t="shared" si="0"/>
        <v>0</v>
      </c>
      <c r="G11" s="143"/>
      <c r="H11" s="143">
        <f t="shared" si="1"/>
        <v>0</v>
      </c>
      <c r="I11" s="143"/>
      <c r="J11" s="143">
        <f t="shared" si="2"/>
        <v>0</v>
      </c>
      <c r="K11" s="143">
        <f t="shared" si="3"/>
        <v>0</v>
      </c>
      <c r="L11" s="143">
        <f t="shared" si="3"/>
        <v>0</v>
      </c>
      <c r="M11" s="102" t="s">
        <v>52</v>
      </c>
      <c r="N11" s="105" t="s">
        <v>1039</v>
      </c>
      <c r="O11" s="105" t="s">
        <v>52</v>
      </c>
      <c r="P11" s="105" t="s">
        <v>52</v>
      </c>
      <c r="Q11" s="105" t="s">
        <v>55</v>
      </c>
      <c r="R11" s="105" t="s">
        <v>64</v>
      </c>
      <c r="S11" s="105" t="s">
        <v>64</v>
      </c>
      <c r="T11" s="105" t="s">
        <v>63</v>
      </c>
      <c r="U11" s="78"/>
      <c r="V11" s="78"/>
      <c r="W11" s="78"/>
      <c r="X11" s="78">
        <v>1</v>
      </c>
      <c r="Y11" s="78"/>
      <c r="Z11" s="78"/>
      <c r="AA11" s="78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105" t="s">
        <v>52</v>
      </c>
      <c r="AS11" s="105" t="s">
        <v>52</v>
      </c>
      <c r="AT11" s="78"/>
      <c r="AU11" s="105" t="s">
        <v>1040</v>
      </c>
      <c r="AV11" s="78">
        <v>9</v>
      </c>
    </row>
    <row r="12" spans="1:48" ht="30" customHeight="1">
      <c r="A12" s="102" t="s">
        <v>1041</v>
      </c>
      <c r="B12" s="102" t="s">
        <v>1042</v>
      </c>
      <c r="C12" s="102" t="s">
        <v>547</v>
      </c>
      <c r="D12" s="103">
        <v>1</v>
      </c>
      <c r="E12" s="143">
        <v>0</v>
      </c>
      <c r="F12" s="143">
        <f t="shared" si="0"/>
        <v>0</v>
      </c>
      <c r="G12" s="143">
        <v>0</v>
      </c>
      <c r="H12" s="143">
        <f t="shared" si="1"/>
        <v>0</v>
      </c>
      <c r="I12" s="143">
        <v>0</v>
      </c>
      <c r="J12" s="143">
        <f t="shared" si="2"/>
        <v>0</v>
      </c>
      <c r="K12" s="143">
        <f t="shared" si="3"/>
        <v>0</v>
      </c>
      <c r="L12" s="143">
        <f t="shared" si="3"/>
        <v>0</v>
      </c>
      <c r="M12" s="102" t="s">
        <v>52</v>
      </c>
      <c r="N12" s="105" t="s">
        <v>1043</v>
      </c>
      <c r="O12" s="105" t="s">
        <v>52</v>
      </c>
      <c r="P12" s="105" t="s">
        <v>52</v>
      </c>
      <c r="Q12" s="105" t="s">
        <v>55</v>
      </c>
      <c r="R12" s="105" t="s">
        <v>64</v>
      </c>
      <c r="S12" s="105" t="s">
        <v>64</v>
      </c>
      <c r="T12" s="105" t="s">
        <v>64</v>
      </c>
      <c r="U12" s="78"/>
      <c r="V12" s="78"/>
      <c r="W12" s="78"/>
      <c r="X12" s="78"/>
      <c r="Y12" s="78"/>
      <c r="Z12" s="78"/>
      <c r="AA12" s="78"/>
      <c r="AB12" s="78"/>
      <c r="AC12" s="78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N12" s="78"/>
      <c r="AO12" s="78"/>
      <c r="AP12" s="78"/>
      <c r="AQ12" s="78"/>
      <c r="AR12" s="105" t="s">
        <v>52</v>
      </c>
      <c r="AS12" s="105" t="s">
        <v>52</v>
      </c>
      <c r="AT12" s="78"/>
      <c r="AU12" s="105" t="s">
        <v>1044</v>
      </c>
      <c r="AV12" s="78">
        <v>199</v>
      </c>
    </row>
    <row r="13" spans="1:48" ht="30" customHeight="1">
      <c r="A13" s="103"/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</row>
    <row r="14" spans="1:48" ht="30" customHeight="1">
      <c r="A14" s="103"/>
      <c r="B14" s="103"/>
      <c r="C14" s="103"/>
      <c r="D14" s="103"/>
      <c r="E14" s="103"/>
      <c r="F14" s="103"/>
      <c r="G14" s="103"/>
      <c r="H14" s="103"/>
      <c r="I14" s="103"/>
      <c r="J14" s="103"/>
      <c r="K14" s="103"/>
      <c r="L14" s="103"/>
      <c r="M14" s="103"/>
    </row>
    <row r="15" spans="1:48" ht="30" customHeight="1">
      <c r="A15" s="103"/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</row>
    <row r="16" spans="1:48" ht="30" customHeight="1">
      <c r="A16" s="103"/>
      <c r="B16" s="103"/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103"/>
    </row>
    <row r="17" spans="1:48" ht="30" customHeight="1">
      <c r="A17" s="103"/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</row>
    <row r="18" spans="1:48" ht="30" customHeight="1">
      <c r="A18" s="103"/>
      <c r="B18" s="103"/>
      <c r="C18" s="103"/>
      <c r="D18" s="103"/>
      <c r="E18" s="103"/>
      <c r="F18" s="103"/>
      <c r="G18" s="103"/>
      <c r="H18" s="103"/>
      <c r="I18" s="103"/>
      <c r="J18" s="103"/>
      <c r="K18" s="103"/>
      <c r="L18" s="103"/>
      <c r="M18" s="103"/>
    </row>
    <row r="19" spans="1:48" ht="30" customHeight="1">
      <c r="A19" s="103"/>
      <c r="B19" s="103"/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</row>
    <row r="20" spans="1:48" ht="30" customHeight="1">
      <c r="A20" s="103"/>
      <c r="B20" s="103"/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</row>
    <row r="21" spans="1:48" ht="30" customHeight="1">
      <c r="A21" s="103"/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</row>
    <row r="22" spans="1:48" ht="30" customHeight="1">
      <c r="A22" s="103"/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</row>
    <row r="23" spans="1:48" ht="30" customHeight="1">
      <c r="A23" s="103"/>
      <c r="B23" s="103"/>
      <c r="C23" s="103"/>
      <c r="D23" s="103"/>
      <c r="E23" s="103"/>
      <c r="F23" s="103"/>
      <c r="G23" s="103"/>
      <c r="H23" s="103"/>
      <c r="I23" s="103"/>
      <c r="J23" s="103"/>
      <c r="K23" s="103"/>
      <c r="L23" s="103"/>
      <c r="M23" s="103"/>
    </row>
    <row r="24" spans="1:48" ht="30" customHeight="1">
      <c r="A24" s="103"/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</row>
    <row r="25" spans="1:48" ht="30" customHeight="1">
      <c r="A25" s="103"/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</row>
    <row r="26" spans="1:48" ht="30" customHeight="1">
      <c r="A26" s="103" t="s">
        <v>112</v>
      </c>
      <c r="B26" s="103"/>
      <c r="C26" s="103"/>
      <c r="D26" s="103"/>
      <c r="E26" s="103"/>
      <c r="F26" s="143">
        <f>SUM(F5:F25)</f>
        <v>0</v>
      </c>
      <c r="G26" s="103"/>
      <c r="H26" s="143">
        <f>SUM(H5:H25)</f>
        <v>0</v>
      </c>
      <c r="I26" s="103"/>
      <c r="J26" s="143">
        <f>SUM(J5:J25)</f>
        <v>0</v>
      </c>
      <c r="K26" s="103"/>
      <c r="L26" s="143">
        <f>SUM(L5:L25)</f>
        <v>0</v>
      </c>
      <c r="M26" s="103"/>
      <c r="N26" t="s">
        <v>113</v>
      </c>
    </row>
    <row r="27" spans="1:48" ht="30" customHeight="1">
      <c r="A27" s="102" t="s">
        <v>1005</v>
      </c>
      <c r="B27" s="103"/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78"/>
      <c r="O27" s="78"/>
      <c r="P27" s="78"/>
      <c r="Q27" s="105" t="s">
        <v>695</v>
      </c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8"/>
      <c r="AV27" s="78"/>
    </row>
    <row r="28" spans="1:48" ht="30" customHeight="1">
      <c r="A28" s="102" t="s">
        <v>1045</v>
      </c>
      <c r="B28" s="102" t="s">
        <v>1046</v>
      </c>
      <c r="C28" s="102" t="s">
        <v>830</v>
      </c>
      <c r="D28" s="103">
        <v>17</v>
      </c>
      <c r="E28" s="143"/>
      <c r="F28" s="143">
        <f t="shared" ref="F28:F40" si="4">TRUNC(E28*D28, 0)</f>
        <v>0</v>
      </c>
      <c r="G28" s="143"/>
      <c r="H28" s="143">
        <f t="shared" ref="H28:H41" si="5">TRUNC(G28*D28, 0)</f>
        <v>0</v>
      </c>
      <c r="I28" s="143"/>
      <c r="J28" s="143">
        <f t="shared" ref="J28:J41" si="6">TRUNC(I28*D28, 0)</f>
        <v>0</v>
      </c>
      <c r="K28" s="143">
        <f t="shared" ref="K28:L41" si="7">TRUNC(E28+G28+I28, 0)</f>
        <v>0</v>
      </c>
      <c r="L28" s="143">
        <f t="shared" si="7"/>
        <v>0</v>
      </c>
      <c r="M28" s="102" t="s">
        <v>52</v>
      </c>
      <c r="N28" s="105" t="s">
        <v>1047</v>
      </c>
      <c r="O28" s="105" t="s">
        <v>52</v>
      </c>
      <c r="P28" s="105" t="s">
        <v>52</v>
      </c>
      <c r="Q28" s="105" t="s">
        <v>695</v>
      </c>
      <c r="R28" s="105" t="s">
        <v>64</v>
      </c>
      <c r="S28" s="105" t="s">
        <v>64</v>
      </c>
      <c r="T28" s="105" t="s">
        <v>63</v>
      </c>
      <c r="U28" s="78"/>
      <c r="V28" s="78"/>
      <c r="W28" s="78"/>
      <c r="X28" s="78">
        <v>1</v>
      </c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105" t="s">
        <v>52</v>
      </c>
      <c r="AS28" s="105" t="s">
        <v>52</v>
      </c>
      <c r="AT28" s="78"/>
      <c r="AU28" s="105" t="s">
        <v>1048</v>
      </c>
      <c r="AV28" s="78">
        <v>11</v>
      </c>
    </row>
    <row r="29" spans="1:48" ht="30" customHeight="1">
      <c r="A29" s="102" t="s">
        <v>1049</v>
      </c>
      <c r="B29" s="102" t="s">
        <v>1050</v>
      </c>
      <c r="C29" s="102" t="s">
        <v>830</v>
      </c>
      <c r="D29" s="103">
        <v>2</v>
      </c>
      <c r="E29" s="143"/>
      <c r="F29" s="143">
        <f t="shared" si="4"/>
        <v>0</v>
      </c>
      <c r="G29" s="143"/>
      <c r="H29" s="143">
        <f t="shared" si="5"/>
        <v>0</v>
      </c>
      <c r="I29" s="143"/>
      <c r="J29" s="143">
        <f t="shared" si="6"/>
        <v>0</v>
      </c>
      <c r="K29" s="143">
        <f t="shared" si="7"/>
        <v>0</v>
      </c>
      <c r="L29" s="143">
        <f t="shared" si="7"/>
        <v>0</v>
      </c>
      <c r="M29" s="102" t="s">
        <v>52</v>
      </c>
      <c r="N29" s="105" t="s">
        <v>1051</v>
      </c>
      <c r="O29" s="105" t="s">
        <v>52</v>
      </c>
      <c r="P29" s="105" t="s">
        <v>52</v>
      </c>
      <c r="Q29" s="105" t="s">
        <v>695</v>
      </c>
      <c r="R29" s="105" t="s">
        <v>64</v>
      </c>
      <c r="S29" s="105" t="s">
        <v>64</v>
      </c>
      <c r="T29" s="105" t="s">
        <v>63</v>
      </c>
      <c r="U29" s="78"/>
      <c r="V29" s="78"/>
      <c r="W29" s="78"/>
      <c r="X29" s="78">
        <v>1</v>
      </c>
      <c r="Y29" s="78"/>
      <c r="Z29" s="78"/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105" t="s">
        <v>52</v>
      </c>
      <c r="AS29" s="105" t="s">
        <v>52</v>
      </c>
      <c r="AT29" s="78"/>
      <c r="AU29" s="105" t="s">
        <v>1052</v>
      </c>
      <c r="AV29" s="78">
        <v>12</v>
      </c>
    </row>
    <row r="30" spans="1:48" ht="30" customHeight="1">
      <c r="A30" s="102" t="s">
        <v>1049</v>
      </c>
      <c r="B30" s="102" t="s">
        <v>1053</v>
      </c>
      <c r="C30" s="102" t="s">
        <v>830</v>
      </c>
      <c r="D30" s="103">
        <v>26</v>
      </c>
      <c r="E30" s="143"/>
      <c r="F30" s="143">
        <f t="shared" si="4"/>
        <v>0</v>
      </c>
      <c r="G30" s="143"/>
      <c r="H30" s="143">
        <f t="shared" si="5"/>
        <v>0</v>
      </c>
      <c r="I30" s="143"/>
      <c r="J30" s="143">
        <f t="shared" si="6"/>
        <v>0</v>
      </c>
      <c r="K30" s="143">
        <f t="shared" si="7"/>
        <v>0</v>
      </c>
      <c r="L30" s="143">
        <f t="shared" si="7"/>
        <v>0</v>
      </c>
      <c r="M30" s="102" t="s">
        <v>52</v>
      </c>
      <c r="N30" s="105" t="s">
        <v>1054</v>
      </c>
      <c r="O30" s="105" t="s">
        <v>52</v>
      </c>
      <c r="P30" s="105" t="s">
        <v>52</v>
      </c>
      <c r="Q30" s="105" t="s">
        <v>695</v>
      </c>
      <c r="R30" s="105" t="s">
        <v>64</v>
      </c>
      <c r="S30" s="105" t="s">
        <v>64</v>
      </c>
      <c r="T30" s="105" t="s">
        <v>63</v>
      </c>
      <c r="U30" s="78"/>
      <c r="V30" s="78"/>
      <c r="W30" s="78"/>
      <c r="X30" s="78">
        <v>1</v>
      </c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105" t="s">
        <v>52</v>
      </c>
      <c r="AS30" s="105" t="s">
        <v>52</v>
      </c>
      <c r="AT30" s="78"/>
      <c r="AU30" s="105" t="s">
        <v>1055</v>
      </c>
      <c r="AV30" s="78">
        <v>13</v>
      </c>
    </row>
    <row r="31" spans="1:48" ht="30" customHeight="1">
      <c r="A31" s="102" t="s">
        <v>1056</v>
      </c>
      <c r="B31" s="102" t="s">
        <v>1057</v>
      </c>
      <c r="C31" s="102" t="s">
        <v>547</v>
      </c>
      <c r="D31" s="103">
        <v>1</v>
      </c>
      <c r="E31" s="143"/>
      <c r="F31" s="143">
        <f t="shared" si="4"/>
        <v>0</v>
      </c>
      <c r="G31" s="143"/>
      <c r="H31" s="143">
        <f t="shared" si="5"/>
        <v>0</v>
      </c>
      <c r="I31" s="143"/>
      <c r="J31" s="143">
        <f t="shared" si="6"/>
        <v>0</v>
      </c>
      <c r="K31" s="143">
        <f t="shared" si="7"/>
        <v>0</v>
      </c>
      <c r="L31" s="143">
        <f t="shared" si="7"/>
        <v>0</v>
      </c>
      <c r="M31" s="102" t="s">
        <v>52</v>
      </c>
      <c r="N31" s="105" t="s">
        <v>1043</v>
      </c>
      <c r="O31" s="105" t="s">
        <v>52</v>
      </c>
      <c r="P31" s="105" t="s">
        <v>52</v>
      </c>
      <c r="Q31" s="105" t="s">
        <v>695</v>
      </c>
      <c r="R31" s="105" t="s">
        <v>64</v>
      </c>
      <c r="S31" s="105" t="s">
        <v>64</v>
      </c>
      <c r="T31" s="105" t="s">
        <v>64</v>
      </c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105" t="s">
        <v>52</v>
      </c>
      <c r="AS31" s="105" t="s">
        <v>52</v>
      </c>
      <c r="AT31" s="78"/>
      <c r="AU31" s="105" t="s">
        <v>1058</v>
      </c>
      <c r="AV31" s="78">
        <v>200</v>
      </c>
    </row>
    <row r="32" spans="1:48" ht="30" customHeight="1">
      <c r="A32" s="102" t="s">
        <v>1059</v>
      </c>
      <c r="B32" s="102" t="s">
        <v>1060</v>
      </c>
      <c r="C32" s="102" t="s">
        <v>616</v>
      </c>
      <c r="D32" s="103">
        <v>3</v>
      </c>
      <c r="E32" s="143"/>
      <c r="F32" s="143">
        <f t="shared" si="4"/>
        <v>0</v>
      </c>
      <c r="G32" s="143"/>
      <c r="H32" s="143">
        <f t="shared" si="5"/>
        <v>0</v>
      </c>
      <c r="I32" s="143"/>
      <c r="J32" s="143">
        <f t="shared" si="6"/>
        <v>0</v>
      </c>
      <c r="K32" s="143">
        <f t="shared" si="7"/>
        <v>0</v>
      </c>
      <c r="L32" s="143">
        <f t="shared" si="7"/>
        <v>0</v>
      </c>
      <c r="M32" s="102" t="s">
        <v>52</v>
      </c>
      <c r="N32" s="105" t="s">
        <v>1061</v>
      </c>
      <c r="O32" s="105" t="s">
        <v>52</v>
      </c>
      <c r="P32" s="105" t="s">
        <v>52</v>
      </c>
      <c r="Q32" s="105" t="s">
        <v>695</v>
      </c>
      <c r="R32" s="105" t="s">
        <v>64</v>
      </c>
      <c r="S32" s="105" t="s">
        <v>64</v>
      </c>
      <c r="T32" s="105" t="s">
        <v>63</v>
      </c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105" t="s">
        <v>52</v>
      </c>
      <c r="AS32" s="105" t="s">
        <v>52</v>
      </c>
      <c r="AT32" s="78"/>
      <c r="AU32" s="105" t="s">
        <v>1062</v>
      </c>
      <c r="AV32" s="78">
        <v>14</v>
      </c>
    </row>
    <row r="33" spans="1:48" ht="30" customHeight="1">
      <c r="A33" s="102" t="s">
        <v>1059</v>
      </c>
      <c r="B33" s="102" t="s">
        <v>1063</v>
      </c>
      <c r="C33" s="102" t="s">
        <v>616</v>
      </c>
      <c r="D33" s="103">
        <v>5</v>
      </c>
      <c r="E33" s="143"/>
      <c r="F33" s="143">
        <f t="shared" si="4"/>
        <v>0</v>
      </c>
      <c r="G33" s="143"/>
      <c r="H33" s="143">
        <f t="shared" si="5"/>
        <v>0</v>
      </c>
      <c r="I33" s="143"/>
      <c r="J33" s="143">
        <f t="shared" si="6"/>
        <v>0</v>
      </c>
      <c r="K33" s="143">
        <f t="shared" si="7"/>
        <v>0</v>
      </c>
      <c r="L33" s="143">
        <f t="shared" si="7"/>
        <v>0</v>
      </c>
      <c r="M33" s="102" t="s">
        <v>52</v>
      </c>
      <c r="N33" s="105" t="s">
        <v>1064</v>
      </c>
      <c r="O33" s="105" t="s">
        <v>52</v>
      </c>
      <c r="P33" s="105" t="s">
        <v>52</v>
      </c>
      <c r="Q33" s="105" t="s">
        <v>695</v>
      </c>
      <c r="R33" s="105" t="s">
        <v>64</v>
      </c>
      <c r="S33" s="105" t="s">
        <v>64</v>
      </c>
      <c r="T33" s="105" t="s">
        <v>63</v>
      </c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105" t="s">
        <v>52</v>
      </c>
      <c r="AS33" s="105" t="s">
        <v>52</v>
      </c>
      <c r="AT33" s="78"/>
      <c r="AU33" s="105" t="s">
        <v>1065</v>
      </c>
      <c r="AV33" s="78">
        <v>15</v>
      </c>
    </row>
    <row r="34" spans="1:48" ht="30" customHeight="1">
      <c r="A34" s="102" t="s">
        <v>1059</v>
      </c>
      <c r="B34" s="102" t="s">
        <v>1066</v>
      </c>
      <c r="C34" s="102" t="s">
        <v>616</v>
      </c>
      <c r="D34" s="103">
        <v>3</v>
      </c>
      <c r="E34" s="143"/>
      <c r="F34" s="143">
        <f t="shared" si="4"/>
        <v>0</v>
      </c>
      <c r="G34" s="143"/>
      <c r="H34" s="143">
        <f t="shared" si="5"/>
        <v>0</v>
      </c>
      <c r="I34" s="143"/>
      <c r="J34" s="143">
        <f t="shared" si="6"/>
        <v>0</v>
      </c>
      <c r="K34" s="143">
        <f t="shared" si="7"/>
        <v>0</v>
      </c>
      <c r="L34" s="143">
        <f t="shared" si="7"/>
        <v>0</v>
      </c>
      <c r="M34" s="102" t="s">
        <v>52</v>
      </c>
      <c r="N34" s="105" t="s">
        <v>1067</v>
      </c>
      <c r="O34" s="105" t="s">
        <v>52</v>
      </c>
      <c r="P34" s="105" t="s">
        <v>52</v>
      </c>
      <c r="Q34" s="105" t="s">
        <v>695</v>
      </c>
      <c r="R34" s="105" t="s">
        <v>64</v>
      </c>
      <c r="S34" s="105" t="s">
        <v>64</v>
      </c>
      <c r="T34" s="105" t="s">
        <v>63</v>
      </c>
      <c r="U34" s="78"/>
      <c r="V34" s="78"/>
      <c r="W34" s="78"/>
      <c r="X34" s="78"/>
      <c r="Y34" s="78"/>
      <c r="Z34" s="78"/>
      <c r="AA34" s="78"/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105" t="s">
        <v>52</v>
      </c>
      <c r="AS34" s="105" t="s">
        <v>52</v>
      </c>
      <c r="AT34" s="78"/>
      <c r="AU34" s="105" t="s">
        <v>1068</v>
      </c>
      <c r="AV34" s="78">
        <v>16</v>
      </c>
    </row>
    <row r="35" spans="1:48" ht="30" customHeight="1">
      <c r="A35" s="102" t="s">
        <v>1059</v>
      </c>
      <c r="B35" s="102" t="s">
        <v>1069</v>
      </c>
      <c r="C35" s="102" t="s">
        <v>616</v>
      </c>
      <c r="D35" s="103">
        <v>2</v>
      </c>
      <c r="E35" s="143"/>
      <c r="F35" s="143">
        <f t="shared" si="4"/>
        <v>0</v>
      </c>
      <c r="G35" s="143"/>
      <c r="H35" s="143">
        <f t="shared" si="5"/>
        <v>0</v>
      </c>
      <c r="I35" s="143"/>
      <c r="J35" s="143">
        <f t="shared" si="6"/>
        <v>0</v>
      </c>
      <c r="K35" s="143">
        <f t="shared" si="7"/>
        <v>0</v>
      </c>
      <c r="L35" s="143">
        <f t="shared" si="7"/>
        <v>0</v>
      </c>
      <c r="M35" s="102" t="s">
        <v>52</v>
      </c>
      <c r="N35" s="105" t="s">
        <v>1070</v>
      </c>
      <c r="O35" s="105" t="s">
        <v>52</v>
      </c>
      <c r="P35" s="105" t="s">
        <v>52</v>
      </c>
      <c r="Q35" s="105" t="s">
        <v>695</v>
      </c>
      <c r="R35" s="105" t="s">
        <v>64</v>
      </c>
      <c r="S35" s="105" t="s">
        <v>64</v>
      </c>
      <c r="T35" s="105" t="s">
        <v>63</v>
      </c>
      <c r="U35" s="78"/>
      <c r="V35" s="78"/>
      <c r="W35" s="78"/>
      <c r="X35" s="78"/>
      <c r="Y35" s="78"/>
      <c r="Z35" s="78"/>
      <c r="AA35" s="78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8"/>
      <c r="AP35" s="78"/>
      <c r="AQ35" s="78"/>
      <c r="AR35" s="105" t="s">
        <v>52</v>
      </c>
      <c r="AS35" s="105" t="s">
        <v>52</v>
      </c>
      <c r="AT35" s="78"/>
      <c r="AU35" s="105" t="s">
        <v>1071</v>
      </c>
      <c r="AV35" s="78">
        <v>17</v>
      </c>
    </row>
    <row r="36" spans="1:48" ht="30" customHeight="1">
      <c r="A36" s="102" t="s">
        <v>1059</v>
      </c>
      <c r="B36" s="102" t="s">
        <v>1072</v>
      </c>
      <c r="C36" s="102" t="s">
        <v>616</v>
      </c>
      <c r="D36" s="103">
        <v>2</v>
      </c>
      <c r="E36" s="143"/>
      <c r="F36" s="143">
        <f t="shared" si="4"/>
        <v>0</v>
      </c>
      <c r="G36" s="143"/>
      <c r="H36" s="143">
        <f t="shared" si="5"/>
        <v>0</v>
      </c>
      <c r="I36" s="143"/>
      <c r="J36" s="143">
        <f t="shared" si="6"/>
        <v>0</v>
      </c>
      <c r="K36" s="143">
        <f t="shared" si="7"/>
        <v>0</v>
      </c>
      <c r="L36" s="143">
        <f t="shared" si="7"/>
        <v>0</v>
      </c>
      <c r="M36" s="102" t="s">
        <v>52</v>
      </c>
      <c r="N36" s="105" t="s">
        <v>1073</v>
      </c>
      <c r="O36" s="105" t="s">
        <v>52</v>
      </c>
      <c r="P36" s="105" t="s">
        <v>52</v>
      </c>
      <c r="Q36" s="105" t="s">
        <v>695</v>
      </c>
      <c r="R36" s="105" t="s">
        <v>64</v>
      </c>
      <c r="S36" s="105" t="s">
        <v>64</v>
      </c>
      <c r="T36" s="105" t="s">
        <v>63</v>
      </c>
      <c r="U36" s="78"/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78"/>
      <c r="AQ36" s="78"/>
      <c r="AR36" s="105" t="s">
        <v>52</v>
      </c>
      <c r="AS36" s="105" t="s">
        <v>52</v>
      </c>
      <c r="AT36" s="78"/>
      <c r="AU36" s="105" t="s">
        <v>1074</v>
      </c>
      <c r="AV36" s="78">
        <v>18</v>
      </c>
    </row>
    <row r="37" spans="1:48" ht="30" customHeight="1">
      <c r="A37" s="102" t="s">
        <v>1075</v>
      </c>
      <c r="B37" s="102" t="s">
        <v>1076</v>
      </c>
      <c r="C37" s="102" t="s">
        <v>804</v>
      </c>
      <c r="D37" s="103">
        <v>25</v>
      </c>
      <c r="E37" s="143"/>
      <c r="F37" s="143">
        <f t="shared" si="4"/>
        <v>0</v>
      </c>
      <c r="G37" s="143"/>
      <c r="H37" s="143">
        <f t="shared" si="5"/>
        <v>0</v>
      </c>
      <c r="I37" s="143"/>
      <c r="J37" s="143">
        <f t="shared" si="6"/>
        <v>0</v>
      </c>
      <c r="K37" s="143">
        <f t="shared" si="7"/>
        <v>0</v>
      </c>
      <c r="L37" s="143">
        <f t="shared" si="7"/>
        <v>0</v>
      </c>
      <c r="M37" s="102" t="s">
        <v>72</v>
      </c>
      <c r="N37" s="105" t="s">
        <v>1077</v>
      </c>
      <c r="O37" s="105" t="s">
        <v>52</v>
      </c>
      <c r="P37" s="105" t="s">
        <v>52</v>
      </c>
      <c r="Q37" s="105" t="s">
        <v>695</v>
      </c>
      <c r="R37" s="105" t="s">
        <v>63</v>
      </c>
      <c r="S37" s="105" t="s">
        <v>64</v>
      </c>
      <c r="T37" s="105" t="s">
        <v>64</v>
      </c>
      <c r="U37" s="78"/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105" t="s">
        <v>52</v>
      </c>
      <c r="AS37" s="105" t="s">
        <v>52</v>
      </c>
      <c r="AT37" s="78"/>
      <c r="AU37" s="105" t="s">
        <v>1078</v>
      </c>
      <c r="AV37" s="78">
        <v>19</v>
      </c>
    </row>
    <row r="38" spans="1:48" ht="30" customHeight="1">
      <c r="A38" s="102" t="s">
        <v>1079</v>
      </c>
      <c r="B38" s="102" t="s">
        <v>1080</v>
      </c>
      <c r="C38" s="102" t="s">
        <v>804</v>
      </c>
      <c r="D38" s="103">
        <v>25</v>
      </c>
      <c r="E38" s="143"/>
      <c r="F38" s="143">
        <f t="shared" si="4"/>
        <v>0</v>
      </c>
      <c r="G38" s="143"/>
      <c r="H38" s="143">
        <f t="shared" si="5"/>
        <v>0</v>
      </c>
      <c r="I38" s="143"/>
      <c r="J38" s="143">
        <f t="shared" si="6"/>
        <v>0</v>
      </c>
      <c r="K38" s="143">
        <f t="shared" si="7"/>
        <v>0</v>
      </c>
      <c r="L38" s="143">
        <f t="shared" si="7"/>
        <v>0</v>
      </c>
      <c r="M38" s="102" t="s">
        <v>78</v>
      </c>
      <c r="N38" s="105" t="s">
        <v>1081</v>
      </c>
      <c r="O38" s="105" t="s">
        <v>52</v>
      </c>
      <c r="P38" s="105" t="s">
        <v>52</v>
      </c>
      <c r="Q38" s="105" t="s">
        <v>695</v>
      </c>
      <c r="R38" s="105" t="s">
        <v>63</v>
      </c>
      <c r="S38" s="105" t="s">
        <v>64</v>
      </c>
      <c r="T38" s="105" t="s">
        <v>64</v>
      </c>
      <c r="U38" s="78"/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O38" s="78"/>
      <c r="AP38" s="78"/>
      <c r="AQ38" s="78"/>
      <c r="AR38" s="105" t="s">
        <v>52</v>
      </c>
      <c r="AS38" s="105" t="s">
        <v>52</v>
      </c>
      <c r="AT38" s="78"/>
      <c r="AU38" s="105" t="s">
        <v>1082</v>
      </c>
      <c r="AV38" s="78">
        <v>20</v>
      </c>
    </row>
    <row r="39" spans="1:48" ht="30" customHeight="1">
      <c r="A39" s="102" t="s">
        <v>1030</v>
      </c>
      <c r="B39" s="102" t="s">
        <v>1031</v>
      </c>
      <c r="C39" s="102" t="s">
        <v>1032</v>
      </c>
      <c r="D39" s="103">
        <v>0</v>
      </c>
      <c r="E39" s="143"/>
      <c r="F39" s="143">
        <f t="shared" si="4"/>
        <v>0</v>
      </c>
      <c r="G39" s="143"/>
      <c r="H39" s="143">
        <f t="shared" si="5"/>
        <v>0</v>
      </c>
      <c r="I39" s="143"/>
      <c r="J39" s="143">
        <f t="shared" si="6"/>
        <v>0</v>
      </c>
      <c r="K39" s="143">
        <f t="shared" si="7"/>
        <v>0</v>
      </c>
      <c r="L39" s="143">
        <f t="shared" si="7"/>
        <v>0</v>
      </c>
      <c r="M39" s="102" t="s">
        <v>52</v>
      </c>
      <c r="N39" s="105" t="s">
        <v>1033</v>
      </c>
      <c r="O39" s="105" t="s">
        <v>52</v>
      </c>
      <c r="P39" s="105" t="s">
        <v>52</v>
      </c>
      <c r="Q39" s="105" t="s">
        <v>695</v>
      </c>
      <c r="R39" s="105" t="s">
        <v>64</v>
      </c>
      <c r="S39" s="105" t="s">
        <v>64</v>
      </c>
      <c r="T39" s="105" t="s">
        <v>63</v>
      </c>
      <c r="U39" s="78"/>
      <c r="V39" s="78"/>
      <c r="W39" s="78"/>
      <c r="X39" s="78"/>
      <c r="Y39" s="78">
        <v>2</v>
      </c>
      <c r="Z39" s="78"/>
      <c r="AA39" s="78"/>
      <c r="AB39" s="78"/>
      <c r="AC39" s="78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  <c r="AP39" s="78"/>
      <c r="AQ39" s="78"/>
      <c r="AR39" s="105" t="s">
        <v>52</v>
      </c>
      <c r="AS39" s="105" t="s">
        <v>52</v>
      </c>
      <c r="AT39" s="78"/>
      <c r="AU39" s="105" t="s">
        <v>1083</v>
      </c>
      <c r="AV39" s="78">
        <v>21</v>
      </c>
    </row>
    <row r="40" spans="1:48" ht="30" customHeight="1">
      <c r="A40" s="102" t="s">
        <v>1084</v>
      </c>
      <c r="B40" s="102" t="s">
        <v>1031</v>
      </c>
      <c r="C40" s="102" t="s">
        <v>1032</v>
      </c>
      <c r="D40" s="103">
        <v>0</v>
      </c>
      <c r="E40" s="143"/>
      <c r="F40" s="143">
        <f t="shared" si="4"/>
        <v>0</v>
      </c>
      <c r="G40" s="143"/>
      <c r="H40" s="143">
        <f t="shared" si="5"/>
        <v>0</v>
      </c>
      <c r="I40" s="143"/>
      <c r="J40" s="143">
        <f t="shared" si="6"/>
        <v>0</v>
      </c>
      <c r="K40" s="143">
        <f t="shared" si="7"/>
        <v>0</v>
      </c>
      <c r="L40" s="143">
        <f t="shared" si="7"/>
        <v>0</v>
      </c>
      <c r="M40" s="102" t="s">
        <v>52</v>
      </c>
      <c r="N40" s="105" t="s">
        <v>1085</v>
      </c>
      <c r="O40" s="105" t="s">
        <v>52</v>
      </c>
      <c r="P40" s="105" t="s">
        <v>52</v>
      </c>
      <c r="Q40" s="105" t="s">
        <v>695</v>
      </c>
      <c r="R40" s="105" t="s">
        <v>64</v>
      </c>
      <c r="S40" s="105" t="s">
        <v>64</v>
      </c>
      <c r="T40" s="105" t="s">
        <v>63</v>
      </c>
      <c r="U40" s="78"/>
      <c r="V40" s="78"/>
      <c r="W40" s="78"/>
      <c r="X40" s="78"/>
      <c r="Y40" s="78">
        <v>2</v>
      </c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105" t="s">
        <v>52</v>
      </c>
      <c r="AS40" s="105" t="s">
        <v>52</v>
      </c>
      <c r="AT40" s="78"/>
      <c r="AU40" s="105" t="s">
        <v>1086</v>
      </c>
      <c r="AV40" s="78">
        <v>22</v>
      </c>
    </row>
    <row r="41" spans="1:48" ht="30" customHeight="1">
      <c r="A41" s="102" t="s">
        <v>1041</v>
      </c>
      <c r="B41" s="102" t="s">
        <v>1042</v>
      </c>
      <c r="C41" s="102" t="s">
        <v>547</v>
      </c>
      <c r="D41" s="103">
        <v>1</v>
      </c>
      <c r="E41" s="143"/>
      <c r="F41" s="143">
        <f>TRUNC(E41*D41, 0)</f>
        <v>0</v>
      </c>
      <c r="G41" s="143">
        <v>0</v>
      </c>
      <c r="H41" s="143">
        <f t="shared" si="5"/>
        <v>0</v>
      </c>
      <c r="I41" s="143">
        <v>0</v>
      </c>
      <c r="J41" s="143">
        <f t="shared" si="6"/>
        <v>0</v>
      </c>
      <c r="K41" s="143">
        <f t="shared" si="7"/>
        <v>0</v>
      </c>
      <c r="L41" s="143">
        <f t="shared" si="7"/>
        <v>0</v>
      </c>
      <c r="M41" s="102" t="s">
        <v>52</v>
      </c>
      <c r="N41" s="105" t="s">
        <v>1087</v>
      </c>
      <c r="O41" s="105" t="s">
        <v>52</v>
      </c>
      <c r="P41" s="105" t="s">
        <v>52</v>
      </c>
      <c r="Q41" s="105" t="s">
        <v>695</v>
      </c>
      <c r="R41" s="105" t="s">
        <v>64</v>
      </c>
      <c r="S41" s="105" t="s">
        <v>64</v>
      </c>
      <c r="T41" s="105" t="s">
        <v>64</v>
      </c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105" t="s">
        <v>52</v>
      </c>
      <c r="AS41" s="105" t="s">
        <v>52</v>
      </c>
      <c r="AT41" s="78"/>
      <c r="AU41" s="105" t="s">
        <v>1088</v>
      </c>
      <c r="AV41" s="78">
        <v>201</v>
      </c>
    </row>
    <row r="42" spans="1:48" ht="30" customHeight="1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</row>
    <row r="43" spans="1:48" ht="30" customHeight="1">
      <c r="A43" s="103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</row>
    <row r="44" spans="1:48" ht="30" customHeight="1">
      <c r="A44" s="103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</row>
    <row r="45" spans="1:48" ht="30" customHeight="1">
      <c r="A45" s="103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</row>
    <row r="46" spans="1:48" ht="30" customHeight="1">
      <c r="A46" s="103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</row>
    <row r="47" spans="1:48" ht="30" customHeight="1">
      <c r="A47" s="103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</row>
    <row r="48" spans="1:48" ht="30" customHeight="1">
      <c r="A48" s="103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</row>
    <row r="49" spans="1:48" ht="30" customHeight="1">
      <c r="A49" s="103" t="s">
        <v>112</v>
      </c>
      <c r="B49" s="103"/>
      <c r="C49" s="103"/>
      <c r="D49" s="103"/>
      <c r="E49" s="103"/>
      <c r="F49" s="143">
        <f>SUM(F28:F48)</f>
        <v>0</v>
      </c>
      <c r="G49" s="103"/>
      <c r="H49" s="143">
        <f>SUM(H28:H48)</f>
        <v>0</v>
      </c>
      <c r="I49" s="103"/>
      <c r="J49" s="143">
        <f>SUM(J28:J48)</f>
        <v>0</v>
      </c>
      <c r="K49" s="103"/>
      <c r="L49" s="143">
        <f>SUM(L28:L48)</f>
        <v>0</v>
      </c>
      <c r="M49" s="103"/>
      <c r="N49" t="s">
        <v>113</v>
      </c>
    </row>
    <row r="50" spans="1:48" ht="30" customHeight="1">
      <c r="A50" s="102" t="s">
        <v>1006</v>
      </c>
      <c r="B50" s="103"/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78"/>
      <c r="O50" s="78"/>
      <c r="P50" s="78"/>
      <c r="Q50" s="105" t="s">
        <v>699</v>
      </c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8"/>
      <c r="AU50" s="78"/>
      <c r="AV50" s="78"/>
    </row>
    <row r="51" spans="1:48" ht="30" customHeight="1">
      <c r="A51" s="102" t="s">
        <v>1089</v>
      </c>
      <c r="B51" s="102" t="s">
        <v>1090</v>
      </c>
      <c r="C51" s="102" t="s">
        <v>830</v>
      </c>
      <c r="D51" s="103">
        <v>14</v>
      </c>
      <c r="E51" s="143"/>
      <c r="F51" s="143">
        <f t="shared" ref="F51:F105" si="8">TRUNC(E51*D51, 0)</f>
        <v>0</v>
      </c>
      <c r="G51" s="143"/>
      <c r="H51" s="143">
        <f t="shared" ref="H51:H105" si="9">TRUNC(G51*D51, 0)</f>
        <v>0</v>
      </c>
      <c r="I51" s="143"/>
      <c r="J51" s="143">
        <f t="shared" ref="J51:J105" si="10">TRUNC(I51*D51, 0)</f>
        <v>0</v>
      </c>
      <c r="K51" s="143">
        <f t="shared" ref="K51:L82" si="11">TRUNC(E51+G51+I51, 0)</f>
        <v>0</v>
      </c>
      <c r="L51" s="143">
        <f t="shared" si="11"/>
        <v>0</v>
      </c>
      <c r="M51" s="102" t="s">
        <v>52</v>
      </c>
      <c r="N51" s="105" t="s">
        <v>1091</v>
      </c>
      <c r="O51" s="105" t="s">
        <v>52</v>
      </c>
      <c r="P51" s="105" t="s">
        <v>52</v>
      </c>
      <c r="Q51" s="105" t="s">
        <v>699</v>
      </c>
      <c r="R51" s="105" t="s">
        <v>64</v>
      </c>
      <c r="S51" s="105" t="s">
        <v>64</v>
      </c>
      <c r="T51" s="105" t="s">
        <v>63</v>
      </c>
      <c r="U51" s="78"/>
      <c r="V51" s="78"/>
      <c r="W51" s="78"/>
      <c r="X51" s="78">
        <v>1</v>
      </c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105" t="s">
        <v>52</v>
      </c>
      <c r="AS51" s="105" t="s">
        <v>52</v>
      </c>
      <c r="AT51" s="78"/>
      <c r="AU51" s="105" t="s">
        <v>1092</v>
      </c>
      <c r="AV51" s="78">
        <v>24</v>
      </c>
    </row>
    <row r="52" spans="1:48" ht="30" customHeight="1">
      <c r="A52" s="102" t="s">
        <v>1089</v>
      </c>
      <c r="B52" s="102" t="s">
        <v>849</v>
      </c>
      <c r="C52" s="102" t="s">
        <v>830</v>
      </c>
      <c r="D52" s="103">
        <v>79</v>
      </c>
      <c r="E52" s="143"/>
      <c r="F52" s="143">
        <f t="shared" si="8"/>
        <v>0</v>
      </c>
      <c r="G52" s="143"/>
      <c r="H52" s="143">
        <f t="shared" si="9"/>
        <v>0</v>
      </c>
      <c r="I52" s="143"/>
      <c r="J52" s="143">
        <f t="shared" si="10"/>
        <v>0</v>
      </c>
      <c r="K52" s="143">
        <f t="shared" si="11"/>
        <v>0</v>
      </c>
      <c r="L52" s="143">
        <f t="shared" si="11"/>
        <v>0</v>
      </c>
      <c r="M52" s="102" t="s">
        <v>52</v>
      </c>
      <c r="N52" s="105" t="s">
        <v>1093</v>
      </c>
      <c r="O52" s="105" t="s">
        <v>52</v>
      </c>
      <c r="P52" s="105" t="s">
        <v>52</v>
      </c>
      <c r="Q52" s="105" t="s">
        <v>699</v>
      </c>
      <c r="R52" s="105" t="s">
        <v>64</v>
      </c>
      <c r="S52" s="105" t="s">
        <v>64</v>
      </c>
      <c r="T52" s="105" t="s">
        <v>63</v>
      </c>
      <c r="U52" s="78"/>
      <c r="V52" s="78"/>
      <c r="W52" s="78"/>
      <c r="X52" s="78">
        <v>1</v>
      </c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O52" s="78"/>
      <c r="AP52" s="78"/>
      <c r="AQ52" s="78"/>
      <c r="AR52" s="105" t="s">
        <v>52</v>
      </c>
      <c r="AS52" s="105" t="s">
        <v>52</v>
      </c>
      <c r="AT52" s="78"/>
      <c r="AU52" s="105" t="s">
        <v>1094</v>
      </c>
      <c r="AV52" s="78">
        <v>25</v>
      </c>
    </row>
    <row r="53" spans="1:48" ht="30" customHeight="1">
      <c r="A53" s="102" t="s">
        <v>1089</v>
      </c>
      <c r="B53" s="102" t="s">
        <v>1095</v>
      </c>
      <c r="C53" s="102" t="s">
        <v>830</v>
      </c>
      <c r="D53" s="103">
        <v>5</v>
      </c>
      <c r="E53" s="143"/>
      <c r="F53" s="143">
        <f t="shared" si="8"/>
        <v>0</v>
      </c>
      <c r="G53" s="143"/>
      <c r="H53" s="143">
        <f t="shared" si="9"/>
        <v>0</v>
      </c>
      <c r="I53" s="143"/>
      <c r="J53" s="143">
        <f t="shared" si="10"/>
        <v>0</v>
      </c>
      <c r="K53" s="143">
        <f t="shared" si="11"/>
        <v>0</v>
      </c>
      <c r="L53" s="143">
        <f t="shared" si="11"/>
        <v>0</v>
      </c>
      <c r="M53" s="102" t="s">
        <v>52</v>
      </c>
      <c r="N53" s="105" t="s">
        <v>1096</v>
      </c>
      <c r="O53" s="105" t="s">
        <v>52</v>
      </c>
      <c r="P53" s="105" t="s">
        <v>52</v>
      </c>
      <c r="Q53" s="105" t="s">
        <v>699</v>
      </c>
      <c r="R53" s="105" t="s">
        <v>64</v>
      </c>
      <c r="S53" s="105" t="s">
        <v>64</v>
      </c>
      <c r="T53" s="105" t="s">
        <v>63</v>
      </c>
      <c r="U53" s="78"/>
      <c r="V53" s="78"/>
      <c r="W53" s="78"/>
      <c r="X53" s="78">
        <v>1</v>
      </c>
      <c r="Y53" s="78"/>
      <c r="Z53" s="78"/>
      <c r="AA53" s="78"/>
      <c r="AB53" s="78"/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/>
      <c r="AP53" s="78"/>
      <c r="AQ53" s="78"/>
      <c r="AR53" s="105" t="s">
        <v>52</v>
      </c>
      <c r="AS53" s="105" t="s">
        <v>52</v>
      </c>
      <c r="AT53" s="78"/>
      <c r="AU53" s="105" t="s">
        <v>1097</v>
      </c>
      <c r="AV53" s="78">
        <v>26</v>
      </c>
    </row>
    <row r="54" spans="1:48" ht="30" customHeight="1">
      <c r="A54" s="102" t="s">
        <v>1089</v>
      </c>
      <c r="B54" s="102" t="s">
        <v>1098</v>
      </c>
      <c r="C54" s="102" t="s">
        <v>830</v>
      </c>
      <c r="D54" s="103">
        <v>54</v>
      </c>
      <c r="E54" s="143"/>
      <c r="F54" s="143">
        <f t="shared" si="8"/>
        <v>0</v>
      </c>
      <c r="G54" s="143"/>
      <c r="H54" s="143">
        <f t="shared" si="9"/>
        <v>0</v>
      </c>
      <c r="I54" s="143"/>
      <c r="J54" s="143">
        <f t="shared" si="10"/>
        <v>0</v>
      </c>
      <c r="K54" s="143">
        <f t="shared" si="11"/>
        <v>0</v>
      </c>
      <c r="L54" s="143">
        <f t="shared" si="11"/>
        <v>0</v>
      </c>
      <c r="M54" s="102" t="s">
        <v>52</v>
      </c>
      <c r="N54" s="105" t="s">
        <v>1099</v>
      </c>
      <c r="O54" s="105" t="s">
        <v>52</v>
      </c>
      <c r="P54" s="105" t="s">
        <v>52</v>
      </c>
      <c r="Q54" s="105" t="s">
        <v>699</v>
      </c>
      <c r="R54" s="105" t="s">
        <v>64</v>
      </c>
      <c r="S54" s="105" t="s">
        <v>64</v>
      </c>
      <c r="T54" s="105" t="s">
        <v>63</v>
      </c>
      <c r="U54" s="78"/>
      <c r="V54" s="78"/>
      <c r="W54" s="78"/>
      <c r="X54" s="78">
        <v>1</v>
      </c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105" t="s">
        <v>52</v>
      </c>
      <c r="AS54" s="105" t="s">
        <v>52</v>
      </c>
      <c r="AT54" s="78"/>
      <c r="AU54" s="105" t="s">
        <v>1100</v>
      </c>
      <c r="AV54" s="78">
        <v>27</v>
      </c>
    </row>
    <row r="55" spans="1:48" ht="30" customHeight="1">
      <c r="A55" s="102" t="s">
        <v>1089</v>
      </c>
      <c r="B55" s="102" t="s">
        <v>1101</v>
      </c>
      <c r="C55" s="102" t="s">
        <v>830</v>
      </c>
      <c r="D55" s="103">
        <v>11</v>
      </c>
      <c r="E55" s="143"/>
      <c r="F55" s="143">
        <f t="shared" si="8"/>
        <v>0</v>
      </c>
      <c r="G55" s="143"/>
      <c r="H55" s="143">
        <f t="shared" si="9"/>
        <v>0</v>
      </c>
      <c r="I55" s="143"/>
      <c r="J55" s="143">
        <f t="shared" si="10"/>
        <v>0</v>
      </c>
      <c r="K55" s="143">
        <f t="shared" si="11"/>
        <v>0</v>
      </c>
      <c r="L55" s="143">
        <f t="shared" si="11"/>
        <v>0</v>
      </c>
      <c r="M55" s="102" t="s">
        <v>52</v>
      </c>
      <c r="N55" s="105" t="s">
        <v>1102</v>
      </c>
      <c r="O55" s="105" t="s">
        <v>52</v>
      </c>
      <c r="P55" s="105" t="s">
        <v>52</v>
      </c>
      <c r="Q55" s="105" t="s">
        <v>699</v>
      </c>
      <c r="R55" s="105" t="s">
        <v>64</v>
      </c>
      <c r="S55" s="105" t="s">
        <v>64</v>
      </c>
      <c r="T55" s="105" t="s">
        <v>63</v>
      </c>
      <c r="U55" s="78"/>
      <c r="V55" s="78"/>
      <c r="W55" s="78"/>
      <c r="X55" s="78">
        <v>1</v>
      </c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105" t="s">
        <v>52</v>
      </c>
      <c r="AS55" s="105" t="s">
        <v>52</v>
      </c>
      <c r="AT55" s="78"/>
      <c r="AU55" s="105" t="s">
        <v>1103</v>
      </c>
      <c r="AV55" s="78">
        <v>28</v>
      </c>
    </row>
    <row r="56" spans="1:48" ht="30" customHeight="1">
      <c r="A56" s="102" t="s">
        <v>1056</v>
      </c>
      <c r="B56" s="102" t="s">
        <v>1057</v>
      </c>
      <c r="C56" s="102" t="s">
        <v>547</v>
      </c>
      <c r="D56" s="103">
        <v>1</v>
      </c>
      <c r="E56" s="143"/>
      <c r="F56" s="143">
        <f t="shared" si="8"/>
        <v>0</v>
      </c>
      <c r="G56" s="143"/>
      <c r="H56" s="143">
        <f t="shared" si="9"/>
        <v>0</v>
      </c>
      <c r="I56" s="143"/>
      <c r="J56" s="143">
        <f t="shared" si="10"/>
        <v>0</v>
      </c>
      <c r="K56" s="143">
        <f t="shared" si="11"/>
        <v>0</v>
      </c>
      <c r="L56" s="143">
        <f t="shared" si="11"/>
        <v>0</v>
      </c>
      <c r="M56" s="102" t="s">
        <v>52</v>
      </c>
      <c r="N56" s="105" t="s">
        <v>1043</v>
      </c>
      <c r="O56" s="105" t="s">
        <v>52</v>
      </c>
      <c r="P56" s="105" t="s">
        <v>52</v>
      </c>
      <c r="Q56" s="105" t="s">
        <v>699</v>
      </c>
      <c r="R56" s="105" t="s">
        <v>64</v>
      </c>
      <c r="S56" s="105" t="s">
        <v>64</v>
      </c>
      <c r="T56" s="105" t="s">
        <v>64</v>
      </c>
      <c r="U56" s="78"/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105" t="s">
        <v>52</v>
      </c>
      <c r="AS56" s="105" t="s">
        <v>52</v>
      </c>
      <c r="AT56" s="78"/>
      <c r="AU56" s="105" t="s">
        <v>1104</v>
      </c>
      <c r="AV56" s="78">
        <v>202</v>
      </c>
    </row>
    <row r="57" spans="1:48" ht="30" customHeight="1">
      <c r="A57" s="102" t="s">
        <v>1105</v>
      </c>
      <c r="B57" s="102" t="s">
        <v>1106</v>
      </c>
      <c r="C57" s="102" t="s">
        <v>60</v>
      </c>
      <c r="D57" s="103">
        <v>2</v>
      </c>
      <c r="E57" s="143"/>
      <c r="F57" s="143">
        <f t="shared" si="8"/>
        <v>0</v>
      </c>
      <c r="G57" s="143"/>
      <c r="H57" s="143">
        <f t="shared" si="9"/>
        <v>0</v>
      </c>
      <c r="I57" s="143"/>
      <c r="J57" s="143">
        <f t="shared" si="10"/>
        <v>0</v>
      </c>
      <c r="K57" s="143">
        <f t="shared" si="11"/>
        <v>0</v>
      </c>
      <c r="L57" s="143">
        <f t="shared" si="11"/>
        <v>0</v>
      </c>
      <c r="M57" s="102" t="s">
        <v>178</v>
      </c>
      <c r="N57" s="105" t="s">
        <v>1107</v>
      </c>
      <c r="O57" s="105" t="s">
        <v>52</v>
      </c>
      <c r="P57" s="105" t="s">
        <v>52</v>
      </c>
      <c r="Q57" s="105" t="s">
        <v>699</v>
      </c>
      <c r="R57" s="105" t="s">
        <v>63</v>
      </c>
      <c r="S57" s="105" t="s">
        <v>64</v>
      </c>
      <c r="T57" s="105" t="s">
        <v>64</v>
      </c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105" t="s">
        <v>52</v>
      </c>
      <c r="AS57" s="105" t="s">
        <v>52</v>
      </c>
      <c r="AT57" s="78"/>
      <c r="AU57" s="105" t="s">
        <v>1108</v>
      </c>
      <c r="AV57" s="78">
        <v>29</v>
      </c>
    </row>
    <row r="58" spans="1:48" ht="30" customHeight="1">
      <c r="A58" s="102" t="s">
        <v>1105</v>
      </c>
      <c r="B58" s="102" t="s">
        <v>1109</v>
      </c>
      <c r="C58" s="102" t="s">
        <v>60</v>
      </c>
      <c r="D58" s="103">
        <v>20</v>
      </c>
      <c r="E58" s="143"/>
      <c r="F58" s="143">
        <f t="shared" si="8"/>
        <v>0</v>
      </c>
      <c r="G58" s="143"/>
      <c r="H58" s="143">
        <f t="shared" si="9"/>
        <v>0</v>
      </c>
      <c r="I58" s="143"/>
      <c r="J58" s="143">
        <f t="shared" si="10"/>
        <v>0</v>
      </c>
      <c r="K58" s="143">
        <f t="shared" si="11"/>
        <v>0</v>
      </c>
      <c r="L58" s="143">
        <f t="shared" si="11"/>
        <v>0</v>
      </c>
      <c r="M58" s="102" t="s">
        <v>183</v>
      </c>
      <c r="N58" s="105" t="s">
        <v>1110</v>
      </c>
      <c r="O58" s="105" t="s">
        <v>52</v>
      </c>
      <c r="P58" s="105" t="s">
        <v>52</v>
      </c>
      <c r="Q58" s="105" t="s">
        <v>699</v>
      </c>
      <c r="R58" s="105" t="s">
        <v>63</v>
      </c>
      <c r="S58" s="105" t="s">
        <v>64</v>
      </c>
      <c r="T58" s="105" t="s">
        <v>64</v>
      </c>
      <c r="U58" s="78"/>
      <c r="V58" s="78"/>
      <c r="W58" s="78"/>
      <c r="X58" s="78"/>
      <c r="Y58" s="78"/>
      <c r="Z58" s="78"/>
      <c r="AA58" s="78"/>
      <c r="AB58" s="78"/>
      <c r="AC58" s="78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105" t="s">
        <v>52</v>
      </c>
      <c r="AS58" s="105" t="s">
        <v>52</v>
      </c>
      <c r="AT58" s="78"/>
      <c r="AU58" s="105" t="s">
        <v>1111</v>
      </c>
      <c r="AV58" s="78">
        <v>30</v>
      </c>
    </row>
    <row r="59" spans="1:48" ht="30" customHeight="1">
      <c r="A59" s="102" t="s">
        <v>1105</v>
      </c>
      <c r="B59" s="102" t="s">
        <v>1112</v>
      </c>
      <c r="C59" s="102" t="s">
        <v>60</v>
      </c>
      <c r="D59" s="103">
        <v>3</v>
      </c>
      <c r="E59" s="143"/>
      <c r="F59" s="143">
        <f t="shared" si="8"/>
        <v>0</v>
      </c>
      <c r="G59" s="143"/>
      <c r="H59" s="143">
        <f t="shared" si="9"/>
        <v>0</v>
      </c>
      <c r="I59" s="143"/>
      <c r="J59" s="143">
        <f t="shared" si="10"/>
        <v>0</v>
      </c>
      <c r="K59" s="143">
        <f t="shared" si="11"/>
        <v>0</v>
      </c>
      <c r="L59" s="143">
        <f t="shared" si="11"/>
        <v>0</v>
      </c>
      <c r="M59" s="102" t="s">
        <v>199</v>
      </c>
      <c r="N59" s="105" t="s">
        <v>1113</v>
      </c>
      <c r="O59" s="105" t="s">
        <v>52</v>
      </c>
      <c r="P59" s="105" t="s">
        <v>52</v>
      </c>
      <c r="Q59" s="105" t="s">
        <v>699</v>
      </c>
      <c r="R59" s="105" t="s">
        <v>63</v>
      </c>
      <c r="S59" s="105" t="s">
        <v>64</v>
      </c>
      <c r="T59" s="105" t="s">
        <v>64</v>
      </c>
      <c r="U59" s="78"/>
      <c r="V59" s="78"/>
      <c r="W59" s="78"/>
      <c r="X59" s="78"/>
      <c r="Y59" s="78"/>
      <c r="Z59" s="78"/>
      <c r="AA59" s="78"/>
      <c r="AB59" s="78"/>
      <c r="AC59" s="78"/>
      <c r="AD59" s="78"/>
      <c r="AE59" s="78"/>
      <c r="AF59" s="78"/>
      <c r="AG59" s="78"/>
      <c r="AH59" s="78"/>
      <c r="AI59" s="78"/>
      <c r="AJ59" s="78"/>
      <c r="AK59" s="78"/>
      <c r="AL59" s="78"/>
      <c r="AM59" s="78"/>
      <c r="AN59" s="78"/>
      <c r="AO59" s="78"/>
      <c r="AP59" s="78"/>
      <c r="AQ59" s="78"/>
      <c r="AR59" s="105" t="s">
        <v>52</v>
      </c>
      <c r="AS59" s="105" t="s">
        <v>52</v>
      </c>
      <c r="AT59" s="78"/>
      <c r="AU59" s="105" t="s">
        <v>1114</v>
      </c>
      <c r="AV59" s="78">
        <v>31</v>
      </c>
    </row>
    <row r="60" spans="1:48" ht="30" customHeight="1">
      <c r="A60" s="102" t="s">
        <v>1105</v>
      </c>
      <c r="B60" s="102" t="s">
        <v>1115</v>
      </c>
      <c r="C60" s="102" t="s">
        <v>60</v>
      </c>
      <c r="D60" s="103">
        <v>26</v>
      </c>
      <c r="E60" s="143"/>
      <c r="F60" s="143">
        <f t="shared" si="8"/>
        <v>0</v>
      </c>
      <c r="G60" s="143"/>
      <c r="H60" s="143">
        <f t="shared" si="9"/>
        <v>0</v>
      </c>
      <c r="I60" s="143"/>
      <c r="J60" s="143">
        <f t="shared" si="10"/>
        <v>0</v>
      </c>
      <c r="K60" s="143">
        <f t="shared" si="11"/>
        <v>0</v>
      </c>
      <c r="L60" s="143">
        <f t="shared" si="11"/>
        <v>0</v>
      </c>
      <c r="M60" s="102" t="s">
        <v>204</v>
      </c>
      <c r="N60" s="105" t="s">
        <v>1116</v>
      </c>
      <c r="O60" s="105" t="s">
        <v>52</v>
      </c>
      <c r="P60" s="105" t="s">
        <v>52</v>
      </c>
      <c r="Q60" s="105" t="s">
        <v>699</v>
      </c>
      <c r="R60" s="105" t="s">
        <v>63</v>
      </c>
      <c r="S60" s="105" t="s">
        <v>64</v>
      </c>
      <c r="T60" s="105" t="s">
        <v>64</v>
      </c>
      <c r="U60" s="78"/>
      <c r="V60" s="78"/>
      <c r="W60" s="78"/>
      <c r="X60" s="78"/>
      <c r="Y60" s="78"/>
      <c r="Z60" s="78"/>
      <c r="AA60" s="78"/>
      <c r="AB60" s="78"/>
      <c r="AC60" s="78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78"/>
      <c r="AP60" s="78"/>
      <c r="AQ60" s="78"/>
      <c r="AR60" s="105" t="s">
        <v>52</v>
      </c>
      <c r="AS60" s="105" t="s">
        <v>52</v>
      </c>
      <c r="AT60" s="78"/>
      <c r="AU60" s="105" t="s">
        <v>1117</v>
      </c>
      <c r="AV60" s="78">
        <v>32</v>
      </c>
    </row>
    <row r="61" spans="1:48" ht="30" customHeight="1">
      <c r="A61" s="102" t="s">
        <v>1105</v>
      </c>
      <c r="B61" s="102" t="s">
        <v>1046</v>
      </c>
      <c r="C61" s="102" t="s">
        <v>60</v>
      </c>
      <c r="D61" s="103">
        <v>5</v>
      </c>
      <c r="E61" s="143"/>
      <c r="F61" s="143">
        <f t="shared" si="8"/>
        <v>0</v>
      </c>
      <c r="G61" s="143"/>
      <c r="H61" s="143">
        <f t="shared" si="9"/>
        <v>0</v>
      </c>
      <c r="I61" s="143"/>
      <c r="J61" s="143">
        <f t="shared" si="10"/>
        <v>0</v>
      </c>
      <c r="K61" s="143">
        <f t="shared" si="11"/>
        <v>0</v>
      </c>
      <c r="L61" s="143">
        <f t="shared" si="11"/>
        <v>0</v>
      </c>
      <c r="M61" s="102" t="s">
        <v>208</v>
      </c>
      <c r="N61" s="105" t="s">
        <v>1118</v>
      </c>
      <c r="O61" s="105" t="s">
        <v>52</v>
      </c>
      <c r="P61" s="105" t="s">
        <v>52</v>
      </c>
      <c r="Q61" s="105" t="s">
        <v>699</v>
      </c>
      <c r="R61" s="105" t="s">
        <v>63</v>
      </c>
      <c r="S61" s="105" t="s">
        <v>64</v>
      </c>
      <c r="T61" s="105" t="s">
        <v>64</v>
      </c>
      <c r="U61" s="78"/>
      <c r="V61" s="78"/>
      <c r="W61" s="78"/>
      <c r="X61" s="78"/>
      <c r="Y61" s="78"/>
      <c r="Z61" s="78"/>
      <c r="AA61" s="78"/>
      <c r="AB61" s="78"/>
      <c r="AC61" s="78"/>
      <c r="AD61" s="78"/>
      <c r="AE61" s="78"/>
      <c r="AF61" s="78"/>
      <c r="AG61" s="78"/>
      <c r="AH61" s="78"/>
      <c r="AI61" s="78"/>
      <c r="AJ61" s="78"/>
      <c r="AK61" s="78"/>
      <c r="AL61" s="78"/>
      <c r="AM61" s="78"/>
      <c r="AN61" s="78"/>
      <c r="AO61" s="78"/>
      <c r="AP61" s="78"/>
      <c r="AQ61" s="78"/>
      <c r="AR61" s="105" t="s">
        <v>52</v>
      </c>
      <c r="AS61" s="105" t="s">
        <v>52</v>
      </c>
      <c r="AT61" s="78"/>
      <c r="AU61" s="105" t="s">
        <v>1119</v>
      </c>
      <c r="AV61" s="78">
        <v>33</v>
      </c>
    </row>
    <row r="62" spans="1:48" ht="30" customHeight="1">
      <c r="A62" s="102" t="s">
        <v>1120</v>
      </c>
      <c r="B62" s="102" t="s">
        <v>1121</v>
      </c>
      <c r="C62" s="102" t="s">
        <v>221</v>
      </c>
      <c r="D62" s="103">
        <v>9</v>
      </c>
      <c r="E62" s="143"/>
      <c r="F62" s="143">
        <f t="shared" si="8"/>
        <v>0</v>
      </c>
      <c r="G62" s="143"/>
      <c r="H62" s="143">
        <f t="shared" si="9"/>
        <v>0</v>
      </c>
      <c r="I62" s="143"/>
      <c r="J62" s="143">
        <f t="shared" si="10"/>
        <v>0</v>
      </c>
      <c r="K62" s="143">
        <f t="shared" si="11"/>
        <v>0</v>
      </c>
      <c r="L62" s="143">
        <f t="shared" si="11"/>
        <v>0</v>
      </c>
      <c r="M62" s="102" t="s">
        <v>168</v>
      </c>
      <c r="N62" s="105" t="s">
        <v>1122</v>
      </c>
      <c r="O62" s="105" t="s">
        <v>52</v>
      </c>
      <c r="P62" s="105" t="s">
        <v>52</v>
      </c>
      <c r="Q62" s="105" t="s">
        <v>699</v>
      </c>
      <c r="R62" s="105" t="s">
        <v>63</v>
      </c>
      <c r="S62" s="105" t="s">
        <v>64</v>
      </c>
      <c r="T62" s="105" t="s">
        <v>64</v>
      </c>
      <c r="U62" s="78"/>
      <c r="V62" s="78"/>
      <c r="W62" s="78"/>
      <c r="X62" s="78"/>
      <c r="Y62" s="78"/>
      <c r="Z62" s="78"/>
      <c r="AA62" s="78"/>
      <c r="AB62" s="78"/>
      <c r="AC62" s="78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105" t="s">
        <v>52</v>
      </c>
      <c r="AS62" s="105" t="s">
        <v>52</v>
      </c>
      <c r="AT62" s="78"/>
      <c r="AU62" s="105" t="s">
        <v>1123</v>
      </c>
      <c r="AV62" s="78">
        <v>34</v>
      </c>
    </row>
    <row r="63" spans="1:48" ht="30" customHeight="1">
      <c r="A63" s="102" t="s">
        <v>1120</v>
      </c>
      <c r="B63" s="102" t="s">
        <v>1124</v>
      </c>
      <c r="C63" s="102" t="s">
        <v>221</v>
      </c>
      <c r="D63" s="103">
        <v>36</v>
      </c>
      <c r="E63" s="143"/>
      <c r="F63" s="143">
        <f t="shared" si="8"/>
        <v>0</v>
      </c>
      <c r="G63" s="143"/>
      <c r="H63" s="143">
        <f t="shared" si="9"/>
        <v>0</v>
      </c>
      <c r="I63" s="143"/>
      <c r="J63" s="143">
        <f t="shared" si="10"/>
        <v>0</v>
      </c>
      <c r="K63" s="143">
        <f t="shared" si="11"/>
        <v>0</v>
      </c>
      <c r="L63" s="143">
        <f t="shared" si="11"/>
        <v>0</v>
      </c>
      <c r="M63" s="102" t="s">
        <v>173</v>
      </c>
      <c r="N63" s="105" t="s">
        <v>1125</v>
      </c>
      <c r="O63" s="105" t="s">
        <v>52</v>
      </c>
      <c r="P63" s="105" t="s">
        <v>52</v>
      </c>
      <c r="Q63" s="105" t="s">
        <v>699</v>
      </c>
      <c r="R63" s="105" t="s">
        <v>63</v>
      </c>
      <c r="S63" s="105" t="s">
        <v>64</v>
      </c>
      <c r="T63" s="105" t="s">
        <v>64</v>
      </c>
      <c r="U63" s="78"/>
      <c r="V63" s="78"/>
      <c r="W63" s="78"/>
      <c r="X63" s="78"/>
      <c r="Y63" s="78"/>
      <c r="Z63" s="78"/>
      <c r="AA63" s="78"/>
      <c r="AB63" s="78"/>
      <c r="AC63" s="78"/>
      <c r="AD63" s="78"/>
      <c r="AE63" s="78"/>
      <c r="AF63" s="78"/>
      <c r="AG63" s="78"/>
      <c r="AH63" s="78"/>
      <c r="AI63" s="78"/>
      <c r="AJ63" s="78"/>
      <c r="AK63" s="78"/>
      <c r="AL63" s="78"/>
      <c r="AM63" s="78"/>
      <c r="AN63" s="78"/>
      <c r="AO63" s="78"/>
      <c r="AP63" s="78"/>
      <c r="AQ63" s="78"/>
      <c r="AR63" s="105" t="s">
        <v>52</v>
      </c>
      <c r="AS63" s="105" t="s">
        <v>52</v>
      </c>
      <c r="AT63" s="78"/>
      <c r="AU63" s="105" t="s">
        <v>1126</v>
      </c>
      <c r="AV63" s="78">
        <v>35</v>
      </c>
    </row>
    <row r="64" spans="1:48" ht="30" customHeight="1">
      <c r="A64" s="102" t="s">
        <v>1127</v>
      </c>
      <c r="B64" s="102" t="s">
        <v>1128</v>
      </c>
      <c r="C64" s="102" t="s">
        <v>830</v>
      </c>
      <c r="D64" s="103">
        <v>5</v>
      </c>
      <c r="E64" s="143"/>
      <c r="F64" s="143">
        <f t="shared" si="8"/>
        <v>0</v>
      </c>
      <c r="G64" s="143"/>
      <c r="H64" s="143">
        <f t="shared" si="9"/>
        <v>0</v>
      </c>
      <c r="I64" s="143"/>
      <c r="J64" s="143">
        <f t="shared" si="10"/>
        <v>0</v>
      </c>
      <c r="K64" s="143">
        <f t="shared" si="11"/>
        <v>0</v>
      </c>
      <c r="L64" s="143">
        <f t="shared" si="11"/>
        <v>0</v>
      </c>
      <c r="M64" s="102" t="s">
        <v>99</v>
      </c>
      <c r="N64" s="105" t="s">
        <v>1129</v>
      </c>
      <c r="O64" s="105" t="s">
        <v>52</v>
      </c>
      <c r="P64" s="105" t="s">
        <v>52</v>
      </c>
      <c r="Q64" s="105" t="s">
        <v>699</v>
      </c>
      <c r="R64" s="105" t="s">
        <v>63</v>
      </c>
      <c r="S64" s="105" t="s">
        <v>64</v>
      </c>
      <c r="T64" s="105" t="s">
        <v>64</v>
      </c>
      <c r="U64" s="78"/>
      <c r="V64" s="78"/>
      <c r="W64" s="78"/>
      <c r="X64" s="78"/>
      <c r="Y64" s="78"/>
      <c r="Z64" s="78"/>
      <c r="AA64" s="78"/>
      <c r="AB64" s="78"/>
      <c r="AC64" s="78"/>
      <c r="AD64" s="78"/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O64" s="78"/>
      <c r="AP64" s="78"/>
      <c r="AQ64" s="78"/>
      <c r="AR64" s="105" t="s">
        <v>52</v>
      </c>
      <c r="AS64" s="105" t="s">
        <v>52</v>
      </c>
      <c r="AT64" s="78"/>
      <c r="AU64" s="105" t="s">
        <v>1130</v>
      </c>
      <c r="AV64" s="78">
        <v>36</v>
      </c>
    </row>
    <row r="65" spans="1:48" ht="30" customHeight="1">
      <c r="A65" s="102" t="s">
        <v>1127</v>
      </c>
      <c r="B65" s="102" t="s">
        <v>1131</v>
      </c>
      <c r="C65" s="102" t="s">
        <v>830</v>
      </c>
      <c r="D65" s="103">
        <v>40</v>
      </c>
      <c r="E65" s="143"/>
      <c r="F65" s="143">
        <f t="shared" si="8"/>
        <v>0</v>
      </c>
      <c r="G65" s="143"/>
      <c r="H65" s="143">
        <f t="shared" si="9"/>
        <v>0</v>
      </c>
      <c r="I65" s="143"/>
      <c r="J65" s="143">
        <f t="shared" si="10"/>
        <v>0</v>
      </c>
      <c r="K65" s="143">
        <f t="shared" si="11"/>
        <v>0</v>
      </c>
      <c r="L65" s="143">
        <f t="shared" si="11"/>
        <v>0</v>
      </c>
      <c r="M65" s="102" t="s">
        <v>104</v>
      </c>
      <c r="N65" s="105" t="s">
        <v>1132</v>
      </c>
      <c r="O65" s="105" t="s">
        <v>52</v>
      </c>
      <c r="P65" s="105" t="s">
        <v>52</v>
      </c>
      <c r="Q65" s="105" t="s">
        <v>699</v>
      </c>
      <c r="R65" s="105" t="s">
        <v>63</v>
      </c>
      <c r="S65" s="105" t="s">
        <v>64</v>
      </c>
      <c r="T65" s="105" t="s">
        <v>64</v>
      </c>
      <c r="U65" s="78"/>
      <c r="V65" s="78"/>
      <c r="W65" s="78"/>
      <c r="X65" s="78"/>
      <c r="Y65" s="78"/>
      <c r="Z65" s="78"/>
      <c r="AA65" s="78"/>
      <c r="AB65" s="78"/>
      <c r="AC65" s="78"/>
      <c r="AD65" s="78"/>
      <c r="AE65" s="78"/>
      <c r="AF65" s="78"/>
      <c r="AG65" s="78"/>
      <c r="AH65" s="78"/>
      <c r="AI65" s="78"/>
      <c r="AJ65" s="78"/>
      <c r="AK65" s="78"/>
      <c r="AL65" s="78"/>
      <c r="AM65" s="78"/>
      <c r="AN65" s="78"/>
      <c r="AO65" s="78"/>
      <c r="AP65" s="78"/>
      <c r="AQ65" s="78"/>
      <c r="AR65" s="105" t="s">
        <v>52</v>
      </c>
      <c r="AS65" s="105" t="s">
        <v>52</v>
      </c>
      <c r="AT65" s="78"/>
      <c r="AU65" s="105" t="s">
        <v>1133</v>
      </c>
      <c r="AV65" s="78">
        <v>37</v>
      </c>
    </row>
    <row r="66" spans="1:48" ht="30" customHeight="1">
      <c r="A66" s="102" t="s">
        <v>1127</v>
      </c>
      <c r="B66" s="102" t="s">
        <v>1134</v>
      </c>
      <c r="C66" s="102" t="s">
        <v>830</v>
      </c>
      <c r="D66" s="103">
        <v>5</v>
      </c>
      <c r="E66" s="143"/>
      <c r="F66" s="143">
        <f t="shared" si="8"/>
        <v>0</v>
      </c>
      <c r="G66" s="143"/>
      <c r="H66" s="143">
        <f t="shared" si="9"/>
        <v>0</v>
      </c>
      <c r="I66" s="143"/>
      <c r="J66" s="143">
        <f t="shared" si="10"/>
        <v>0</v>
      </c>
      <c r="K66" s="143">
        <f t="shared" si="11"/>
        <v>0</v>
      </c>
      <c r="L66" s="143">
        <f t="shared" si="11"/>
        <v>0</v>
      </c>
      <c r="M66" s="102" t="s">
        <v>109</v>
      </c>
      <c r="N66" s="105" t="s">
        <v>1135</v>
      </c>
      <c r="O66" s="105" t="s">
        <v>52</v>
      </c>
      <c r="P66" s="105" t="s">
        <v>52</v>
      </c>
      <c r="Q66" s="105" t="s">
        <v>699</v>
      </c>
      <c r="R66" s="105" t="s">
        <v>63</v>
      </c>
      <c r="S66" s="105" t="s">
        <v>64</v>
      </c>
      <c r="T66" s="105" t="s">
        <v>64</v>
      </c>
      <c r="U66" s="78"/>
      <c r="V66" s="78"/>
      <c r="W66" s="78"/>
      <c r="X66" s="78"/>
      <c r="Y66" s="78"/>
      <c r="Z66" s="78"/>
      <c r="AA66" s="78"/>
      <c r="AB66" s="78"/>
      <c r="AC66" s="78"/>
      <c r="AD66" s="78"/>
      <c r="AE66" s="78"/>
      <c r="AF66" s="78"/>
      <c r="AG66" s="78"/>
      <c r="AH66" s="78"/>
      <c r="AI66" s="78"/>
      <c r="AJ66" s="78"/>
      <c r="AK66" s="78"/>
      <c r="AL66" s="78"/>
      <c r="AM66" s="78"/>
      <c r="AN66" s="78"/>
      <c r="AO66" s="78"/>
      <c r="AP66" s="78"/>
      <c r="AQ66" s="78"/>
      <c r="AR66" s="105" t="s">
        <v>52</v>
      </c>
      <c r="AS66" s="105" t="s">
        <v>52</v>
      </c>
      <c r="AT66" s="78"/>
      <c r="AU66" s="105" t="s">
        <v>1136</v>
      </c>
      <c r="AV66" s="78">
        <v>38</v>
      </c>
    </row>
    <row r="67" spans="1:48" ht="30" customHeight="1">
      <c r="A67" s="102" t="s">
        <v>1127</v>
      </c>
      <c r="B67" s="102" t="s">
        <v>1137</v>
      </c>
      <c r="C67" s="102" t="s">
        <v>830</v>
      </c>
      <c r="D67" s="103">
        <v>51</v>
      </c>
      <c r="E67" s="143"/>
      <c r="F67" s="143">
        <f t="shared" si="8"/>
        <v>0</v>
      </c>
      <c r="G67" s="143"/>
      <c r="H67" s="143">
        <f t="shared" si="9"/>
        <v>0</v>
      </c>
      <c r="I67" s="143"/>
      <c r="J67" s="143">
        <f t="shared" si="10"/>
        <v>0</v>
      </c>
      <c r="K67" s="143">
        <f t="shared" si="11"/>
        <v>0</v>
      </c>
      <c r="L67" s="143">
        <f t="shared" si="11"/>
        <v>0</v>
      </c>
      <c r="M67" s="102" t="s">
        <v>134</v>
      </c>
      <c r="N67" s="105" t="s">
        <v>1138</v>
      </c>
      <c r="O67" s="105" t="s">
        <v>52</v>
      </c>
      <c r="P67" s="105" t="s">
        <v>52</v>
      </c>
      <c r="Q67" s="105" t="s">
        <v>699</v>
      </c>
      <c r="R67" s="105" t="s">
        <v>63</v>
      </c>
      <c r="S67" s="105" t="s">
        <v>64</v>
      </c>
      <c r="T67" s="105" t="s">
        <v>64</v>
      </c>
      <c r="U67" s="78"/>
      <c r="V67" s="78"/>
      <c r="W67" s="78"/>
      <c r="X67" s="78"/>
      <c r="Y67" s="78"/>
      <c r="Z67" s="78"/>
      <c r="AA67" s="78"/>
      <c r="AB67" s="78"/>
      <c r="AC67" s="78"/>
      <c r="AD67" s="78"/>
      <c r="AE67" s="78"/>
      <c r="AF67" s="78"/>
      <c r="AG67" s="78"/>
      <c r="AH67" s="78"/>
      <c r="AI67" s="78"/>
      <c r="AJ67" s="78"/>
      <c r="AK67" s="78"/>
      <c r="AL67" s="78"/>
      <c r="AM67" s="78"/>
      <c r="AN67" s="78"/>
      <c r="AO67" s="78"/>
      <c r="AP67" s="78"/>
      <c r="AQ67" s="78"/>
      <c r="AR67" s="105" t="s">
        <v>52</v>
      </c>
      <c r="AS67" s="105" t="s">
        <v>52</v>
      </c>
      <c r="AT67" s="78"/>
      <c r="AU67" s="105" t="s">
        <v>1139</v>
      </c>
      <c r="AV67" s="78">
        <v>39</v>
      </c>
    </row>
    <row r="68" spans="1:48" ht="30" customHeight="1">
      <c r="A68" s="102" t="s">
        <v>1127</v>
      </c>
      <c r="B68" s="102" t="s">
        <v>1140</v>
      </c>
      <c r="C68" s="102" t="s">
        <v>830</v>
      </c>
      <c r="D68" s="103">
        <v>10</v>
      </c>
      <c r="E68" s="143"/>
      <c r="F68" s="143">
        <f t="shared" si="8"/>
        <v>0</v>
      </c>
      <c r="G68" s="143"/>
      <c r="H68" s="143">
        <f t="shared" si="9"/>
        <v>0</v>
      </c>
      <c r="I68" s="143"/>
      <c r="J68" s="143">
        <f t="shared" si="10"/>
        <v>0</v>
      </c>
      <c r="K68" s="143">
        <f t="shared" si="11"/>
        <v>0</v>
      </c>
      <c r="L68" s="143">
        <f t="shared" si="11"/>
        <v>0</v>
      </c>
      <c r="M68" s="102" t="s">
        <v>163</v>
      </c>
      <c r="N68" s="105" t="s">
        <v>1141</v>
      </c>
      <c r="O68" s="105" t="s">
        <v>52</v>
      </c>
      <c r="P68" s="105" t="s">
        <v>52</v>
      </c>
      <c r="Q68" s="105" t="s">
        <v>699</v>
      </c>
      <c r="R68" s="105" t="s">
        <v>63</v>
      </c>
      <c r="S68" s="105" t="s">
        <v>64</v>
      </c>
      <c r="T68" s="105" t="s">
        <v>64</v>
      </c>
      <c r="U68" s="78"/>
      <c r="V68" s="78"/>
      <c r="W68" s="78"/>
      <c r="X68" s="78"/>
      <c r="Y68" s="78"/>
      <c r="Z68" s="78"/>
      <c r="AA68" s="78"/>
      <c r="AB68" s="78"/>
      <c r="AC68" s="78"/>
      <c r="AD68" s="78"/>
      <c r="AE68" s="78"/>
      <c r="AF68" s="78"/>
      <c r="AG68" s="78"/>
      <c r="AH68" s="78"/>
      <c r="AI68" s="78"/>
      <c r="AJ68" s="78"/>
      <c r="AK68" s="78"/>
      <c r="AL68" s="78"/>
      <c r="AM68" s="78"/>
      <c r="AN68" s="78"/>
      <c r="AO68" s="78"/>
      <c r="AP68" s="78"/>
      <c r="AQ68" s="78"/>
      <c r="AR68" s="105" t="s">
        <v>52</v>
      </c>
      <c r="AS68" s="105" t="s">
        <v>52</v>
      </c>
      <c r="AT68" s="78"/>
      <c r="AU68" s="105" t="s">
        <v>1142</v>
      </c>
      <c r="AV68" s="78">
        <v>40</v>
      </c>
    </row>
    <row r="69" spans="1:48" ht="30" customHeight="1">
      <c r="A69" s="102" t="s">
        <v>1143</v>
      </c>
      <c r="B69" s="102" t="s">
        <v>1144</v>
      </c>
      <c r="C69" s="102" t="s">
        <v>616</v>
      </c>
      <c r="D69" s="103">
        <v>48</v>
      </c>
      <c r="E69" s="143"/>
      <c r="F69" s="143">
        <f t="shared" si="8"/>
        <v>0</v>
      </c>
      <c r="G69" s="143"/>
      <c r="H69" s="143">
        <f t="shared" si="9"/>
        <v>0</v>
      </c>
      <c r="I69" s="143"/>
      <c r="J69" s="143">
        <f t="shared" si="10"/>
        <v>0</v>
      </c>
      <c r="K69" s="143">
        <f t="shared" si="11"/>
        <v>0</v>
      </c>
      <c r="L69" s="143">
        <f t="shared" si="11"/>
        <v>0</v>
      </c>
      <c r="M69" s="102" t="s">
        <v>52</v>
      </c>
      <c r="N69" s="105" t="s">
        <v>1145</v>
      </c>
      <c r="O69" s="105" t="s">
        <v>52</v>
      </c>
      <c r="P69" s="105" t="s">
        <v>52</v>
      </c>
      <c r="Q69" s="105" t="s">
        <v>699</v>
      </c>
      <c r="R69" s="105" t="s">
        <v>64</v>
      </c>
      <c r="S69" s="105" t="s">
        <v>64</v>
      </c>
      <c r="T69" s="105" t="s">
        <v>63</v>
      </c>
      <c r="U69" s="78"/>
      <c r="V69" s="78"/>
      <c r="W69" s="78"/>
      <c r="X69" s="78"/>
      <c r="Y69" s="78"/>
      <c r="Z69" s="78"/>
      <c r="AA69" s="78"/>
      <c r="AB69" s="78"/>
      <c r="AC69" s="78"/>
      <c r="AD69" s="78"/>
      <c r="AE69" s="78"/>
      <c r="AF69" s="78"/>
      <c r="AG69" s="78"/>
      <c r="AH69" s="78"/>
      <c r="AI69" s="78"/>
      <c r="AJ69" s="78"/>
      <c r="AK69" s="78"/>
      <c r="AL69" s="78"/>
      <c r="AM69" s="78"/>
      <c r="AN69" s="78"/>
      <c r="AO69" s="78"/>
      <c r="AP69" s="78"/>
      <c r="AQ69" s="78"/>
      <c r="AR69" s="105" t="s">
        <v>52</v>
      </c>
      <c r="AS69" s="105" t="s">
        <v>52</v>
      </c>
      <c r="AT69" s="78"/>
      <c r="AU69" s="105" t="s">
        <v>1146</v>
      </c>
      <c r="AV69" s="78">
        <v>41</v>
      </c>
    </row>
    <row r="70" spans="1:48" ht="30" customHeight="1">
      <c r="A70" s="102" t="s">
        <v>1143</v>
      </c>
      <c r="B70" s="102" t="s">
        <v>1147</v>
      </c>
      <c r="C70" s="102" t="s">
        <v>616</v>
      </c>
      <c r="D70" s="103">
        <v>70</v>
      </c>
      <c r="E70" s="143"/>
      <c r="F70" s="143">
        <f t="shared" si="8"/>
        <v>0</v>
      </c>
      <c r="G70" s="143"/>
      <c r="H70" s="143">
        <f t="shared" si="9"/>
        <v>0</v>
      </c>
      <c r="I70" s="143"/>
      <c r="J70" s="143">
        <f t="shared" si="10"/>
        <v>0</v>
      </c>
      <c r="K70" s="143">
        <f t="shared" si="11"/>
        <v>0</v>
      </c>
      <c r="L70" s="143">
        <f t="shared" si="11"/>
        <v>0</v>
      </c>
      <c r="M70" s="102" t="s">
        <v>52</v>
      </c>
      <c r="N70" s="105" t="s">
        <v>1148</v>
      </c>
      <c r="O70" s="105" t="s">
        <v>52</v>
      </c>
      <c r="P70" s="105" t="s">
        <v>52</v>
      </c>
      <c r="Q70" s="105" t="s">
        <v>699</v>
      </c>
      <c r="R70" s="105" t="s">
        <v>64</v>
      </c>
      <c r="S70" s="105" t="s">
        <v>64</v>
      </c>
      <c r="T70" s="105" t="s">
        <v>63</v>
      </c>
      <c r="U70" s="78"/>
      <c r="V70" s="78"/>
      <c r="W70" s="78"/>
      <c r="X70" s="78"/>
      <c r="Y70" s="78"/>
      <c r="Z70" s="78"/>
      <c r="AA70" s="78"/>
      <c r="AB70" s="78"/>
      <c r="AC70" s="78"/>
      <c r="AD70" s="78"/>
      <c r="AE70" s="78"/>
      <c r="AF70" s="78"/>
      <c r="AG70" s="78"/>
      <c r="AH70" s="78"/>
      <c r="AI70" s="78"/>
      <c r="AJ70" s="78"/>
      <c r="AK70" s="78"/>
      <c r="AL70" s="78"/>
      <c r="AM70" s="78"/>
      <c r="AN70" s="78"/>
      <c r="AO70" s="78"/>
      <c r="AP70" s="78"/>
      <c r="AQ70" s="78"/>
      <c r="AR70" s="105" t="s">
        <v>52</v>
      </c>
      <c r="AS70" s="105" t="s">
        <v>52</v>
      </c>
      <c r="AT70" s="78"/>
      <c r="AU70" s="105" t="s">
        <v>1149</v>
      </c>
      <c r="AV70" s="78">
        <v>42</v>
      </c>
    </row>
    <row r="71" spans="1:48" ht="30" customHeight="1">
      <c r="A71" s="102" t="s">
        <v>1143</v>
      </c>
      <c r="B71" s="102" t="s">
        <v>1150</v>
      </c>
      <c r="C71" s="102" t="s">
        <v>616</v>
      </c>
      <c r="D71" s="103">
        <v>70</v>
      </c>
      <c r="E71" s="143"/>
      <c r="F71" s="143">
        <f t="shared" si="8"/>
        <v>0</v>
      </c>
      <c r="G71" s="143"/>
      <c r="H71" s="143">
        <f t="shared" si="9"/>
        <v>0</v>
      </c>
      <c r="I71" s="143"/>
      <c r="J71" s="143">
        <f t="shared" si="10"/>
        <v>0</v>
      </c>
      <c r="K71" s="143">
        <f t="shared" si="11"/>
        <v>0</v>
      </c>
      <c r="L71" s="143">
        <f t="shared" si="11"/>
        <v>0</v>
      </c>
      <c r="M71" s="102" t="s">
        <v>52</v>
      </c>
      <c r="N71" s="105" t="s">
        <v>1151</v>
      </c>
      <c r="O71" s="105" t="s">
        <v>52</v>
      </c>
      <c r="P71" s="105" t="s">
        <v>52</v>
      </c>
      <c r="Q71" s="105" t="s">
        <v>699</v>
      </c>
      <c r="R71" s="105" t="s">
        <v>64</v>
      </c>
      <c r="S71" s="105" t="s">
        <v>64</v>
      </c>
      <c r="T71" s="105" t="s">
        <v>63</v>
      </c>
      <c r="U71" s="78"/>
      <c r="V71" s="78"/>
      <c r="W71" s="78"/>
      <c r="X71" s="78"/>
      <c r="Y71" s="78"/>
      <c r="Z71" s="78"/>
      <c r="AA71" s="78"/>
      <c r="AB71" s="78"/>
      <c r="AC71" s="78"/>
      <c r="AD71" s="78"/>
      <c r="AE71" s="78"/>
      <c r="AF71" s="78"/>
      <c r="AG71" s="78"/>
      <c r="AH71" s="78"/>
      <c r="AI71" s="78"/>
      <c r="AJ71" s="78"/>
      <c r="AK71" s="78"/>
      <c r="AL71" s="78"/>
      <c r="AM71" s="78"/>
      <c r="AN71" s="78"/>
      <c r="AO71" s="78"/>
      <c r="AP71" s="78"/>
      <c r="AQ71" s="78"/>
      <c r="AR71" s="105" t="s">
        <v>52</v>
      </c>
      <c r="AS71" s="105" t="s">
        <v>52</v>
      </c>
      <c r="AT71" s="78"/>
      <c r="AU71" s="105" t="s">
        <v>1152</v>
      </c>
      <c r="AV71" s="78">
        <v>43</v>
      </c>
    </row>
    <row r="72" spans="1:48" ht="30" customHeight="1">
      <c r="A72" s="102" t="s">
        <v>1143</v>
      </c>
      <c r="B72" s="102" t="s">
        <v>1153</v>
      </c>
      <c r="C72" s="102" t="s">
        <v>616</v>
      </c>
      <c r="D72" s="103">
        <v>1</v>
      </c>
      <c r="E72" s="143"/>
      <c r="F72" s="143">
        <f t="shared" si="8"/>
        <v>0</v>
      </c>
      <c r="G72" s="143"/>
      <c r="H72" s="143">
        <f t="shared" si="9"/>
        <v>0</v>
      </c>
      <c r="I72" s="143"/>
      <c r="J72" s="143">
        <f t="shared" si="10"/>
        <v>0</v>
      </c>
      <c r="K72" s="143">
        <f t="shared" si="11"/>
        <v>0</v>
      </c>
      <c r="L72" s="143">
        <f t="shared" si="11"/>
        <v>0</v>
      </c>
      <c r="M72" s="102" t="s">
        <v>52</v>
      </c>
      <c r="N72" s="105" t="s">
        <v>1154</v>
      </c>
      <c r="O72" s="105" t="s">
        <v>52</v>
      </c>
      <c r="P72" s="105" t="s">
        <v>52</v>
      </c>
      <c r="Q72" s="105" t="s">
        <v>699</v>
      </c>
      <c r="R72" s="105" t="s">
        <v>64</v>
      </c>
      <c r="S72" s="105" t="s">
        <v>64</v>
      </c>
      <c r="T72" s="105" t="s">
        <v>63</v>
      </c>
      <c r="U72" s="78"/>
      <c r="V72" s="78"/>
      <c r="W72" s="78"/>
      <c r="X72" s="78"/>
      <c r="Y72" s="78"/>
      <c r="Z72" s="78"/>
      <c r="AA72" s="78"/>
      <c r="AB72" s="78"/>
      <c r="AC72" s="78"/>
      <c r="AD72" s="78"/>
      <c r="AE72" s="78"/>
      <c r="AF72" s="78"/>
      <c r="AG72" s="78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105" t="s">
        <v>52</v>
      </c>
      <c r="AS72" s="105" t="s">
        <v>52</v>
      </c>
      <c r="AT72" s="78"/>
      <c r="AU72" s="105" t="s">
        <v>1155</v>
      </c>
      <c r="AV72" s="78">
        <v>44</v>
      </c>
    </row>
    <row r="73" spans="1:48" ht="30" customHeight="1">
      <c r="A73" s="102" t="s">
        <v>1143</v>
      </c>
      <c r="B73" s="102" t="s">
        <v>1156</v>
      </c>
      <c r="C73" s="102" t="s">
        <v>616</v>
      </c>
      <c r="D73" s="103">
        <v>3</v>
      </c>
      <c r="E73" s="143"/>
      <c r="F73" s="143">
        <f t="shared" si="8"/>
        <v>0</v>
      </c>
      <c r="G73" s="143"/>
      <c r="H73" s="143">
        <f t="shared" si="9"/>
        <v>0</v>
      </c>
      <c r="I73" s="143"/>
      <c r="J73" s="143">
        <f t="shared" si="10"/>
        <v>0</v>
      </c>
      <c r="K73" s="143">
        <f t="shared" si="11"/>
        <v>0</v>
      </c>
      <c r="L73" s="143">
        <f t="shared" si="11"/>
        <v>0</v>
      </c>
      <c r="M73" s="102" t="s">
        <v>52</v>
      </c>
      <c r="N73" s="105" t="s">
        <v>1157</v>
      </c>
      <c r="O73" s="105" t="s">
        <v>52</v>
      </c>
      <c r="P73" s="105" t="s">
        <v>52</v>
      </c>
      <c r="Q73" s="105" t="s">
        <v>699</v>
      </c>
      <c r="R73" s="105" t="s">
        <v>64</v>
      </c>
      <c r="S73" s="105" t="s">
        <v>64</v>
      </c>
      <c r="T73" s="105" t="s">
        <v>63</v>
      </c>
      <c r="U73" s="78"/>
      <c r="V73" s="78"/>
      <c r="W73" s="78"/>
      <c r="X73" s="78"/>
      <c r="Y73" s="78"/>
      <c r="Z73" s="78"/>
      <c r="AA73" s="78"/>
      <c r="AB73" s="78"/>
      <c r="AC73" s="78"/>
      <c r="AD73" s="78"/>
      <c r="AE73" s="78"/>
      <c r="AF73" s="78"/>
      <c r="AG73" s="78"/>
      <c r="AH73" s="78"/>
      <c r="AI73" s="78"/>
      <c r="AJ73" s="78"/>
      <c r="AK73" s="78"/>
      <c r="AL73" s="78"/>
      <c r="AM73" s="78"/>
      <c r="AN73" s="78"/>
      <c r="AO73" s="78"/>
      <c r="AP73" s="78"/>
      <c r="AQ73" s="78"/>
      <c r="AR73" s="105" t="s">
        <v>52</v>
      </c>
      <c r="AS73" s="105" t="s">
        <v>52</v>
      </c>
      <c r="AT73" s="78"/>
      <c r="AU73" s="105" t="s">
        <v>1158</v>
      </c>
      <c r="AV73" s="78">
        <v>45</v>
      </c>
    </row>
    <row r="74" spans="1:48" ht="30" customHeight="1">
      <c r="A74" s="102" t="s">
        <v>1143</v>
      </c>
      <c r="B74" s="102" t="s">
        <v>1159</v>
      </c>
      <c r="C74" s="102" t="s">
        <v>616</v>
      </c>
      <c r="D74" s="103">
        <v>2</v>
      </c>
      <c r="E74" s="143"/>
      <c r="F74" s="143">
        <f t="shared" si="8"/>
        <v>0</v>
      </c>
      <c r="G74" s="143"/>
      <c r="H74" s="143">
        <f t="shared" si="9"/>
        <v>0</v>
      </c>
      <c r="I74" s="143"/>
      <c r="J74" s="143">
        <f t="shared" si="10"/>
        <v>0</v>
      </c>
      <c r="K74" s="143">
        <f t="shared" si="11"/>
        <v>0</v>
      </c>
      <c r="L74" s="143">
        <f t="shared" si="11"/>
        <v>0</v>
      </c>
      <c r="M74" s="102" t="s">
        <v>52</v>
      </c>
      <c r="N74" s="105" t="s">
        <v>1160</v>
      </c>
      <c r="O74" s="105" t="s">
        <v>52</v>
      </c>
      <c r="P74" s="105" t="s">
        <v>52</v>
      </c>
      <c r="Q74" s="105" t="s">
        <v>699</v>
      </c>
      <c r="R74" s="105" t="s">
        <v>64</v>
      </c>
      <c r="S74" s="105" t="s">
        <v>64</v>
      </c>
      <c r="T74" s="105" t="s">
        <v>63</v>
      </c>
      <c r="U74" s="78"/>
      <c r="V74" s="78"/>
      <c r="W74" s="78"/>
      <c r="X74" s="78"/>
      <c r="Y74" s="78"/>
      <c r="Z74" s="78"/>
      <c r="AA74" s="78"/>
      <c r="AB74" s="78"/>
      <c r="AC74" s="78"/>
      <c r="AD74" s="78"/>
      <c r="AE74" s="78"/>
      <c r="AF74" s="78"/>
      <c r="AG74" s="78"/>
      <c r="AH74" s="78"/>
      <c r="AI74" s="78"/>
      <c r="AJ74" s="78"/>
      <c r="AK74" s="78"/>
      <c r="AL74" s="78"/>
      <c r="AM74" s="78"/>
      <c r="AN74" s="78"/>
      <c r="AO74" s="78"/>
      <c r="AP74" s="78"/>
      <c r="AQ74" s="78"/>
      <c r="AR74" s="105" t="s">
        <v>52</v>
      </c>
      <c r="AS74" s="105" t="s">
        <v>52</v>
      </c>
      <c r="AT74" s="78"/>
      <c r="AU74" s="105" t="s">
        <v>1161</v>
      </c>
      <c r="AV74" s="78">
        <v>46</v>
      </c>
    </row>
    <row r="75" spans="1:48" ht="30" customHeight="1">
      <c r="A75" s="102" t="s">
        <v>1143</v>
      </c>
      <c r="B75" s="102" t="s">
        <v>1162</v>
      </c>
      <c r="C75" s="102" t="s">
        <v>616</v>
      </c>
      <c r="D75" s="103">
        <v>23</v>
      </c>
      <c r="E75" s="143"/>
      <c r="F75" s="143">
        <f t="shared" si="8"/>
        <v>0</v>
      </c>
      <c r="G75" s="143"/>
      <c r="H75" s="143">
        <f t="shared" si="9"/>
        <v>0</v>
      </c>
      <c r="I75" s="143"/>
      <c r="J75" s="143">
        <f t="shared" si="10"/>
        <v>0</v>
      </c>
      <c r="K75" s="143">
        <f t="shared" si="11"/>
        <v>0</v>
      </c>
      <c r="L75" s="143">
        <f t="shared" si="11"/>
        <v>0</v>
      </c>
      <c r="M75" s="102" t="s">
        <v>52</v>
      </c>
      <c r="N75" s="105" t="s">
        <v>1163</v>
      </c>
      <c r="O75" s="105" t="s">
        <v>52</v>
      </c>
      <c r="P75" s="105" t="s">
        <v>52</v>
      </c>
      <c r="Q75" s="105" t="s">
        <v>699</v>
      </c>
      <c r="R75" s="105" t="s">
        <v>64</v>
      </c>
      <c r="S75" s="105" t="s">
        <v>64</v>
      </c>
      <c r="T75" s="105" t="s">
        <v>63</v>
      </c>
      <c r="U75" s="78"/>
      <c r="V75" s="78"/>
      <c r="W75" s="78"/>
      <c r="X75" s="78"/>
      <c r="Y75" s="78"/>
      <c r="Z75" s="78"/>
      <c r="AA75" s="78"/>
      <c r="AB75" s="78"/>
      <c r="AC75" s="78"/>
      <c r="AD75" s="78"/>
      <c r="AE75" s="78"/>
      <c r="AF75" s="78"/>
      <c r="AG75" s="78"/>
      <c r="AH75" s="78"/>
      <c r="AI75" s="78"/>
      <c r="AJ75" s="78"/>
      <c r="AK75" s="78"/>
      <c r="AL75" s="78"/>
      <c r="AM75" s="78"/>
      <c r="AN75" s="78"/>
      <c r="AO75" s="78"/>
      <c r="AP75" s="78"/>
      <c r="AQ75" s="78"/>
      <c r="AR75" s="105" t="s">
        <v>52</v>
      </c>
      <c r="AS75" s="105" t="s">
        <v>52</v>
      </c>
      <c r="AT75" s="78"/>
      <c r="AU75" s="105" t="s">
        <v>1164</v>
      </c>
      <c r="AV75" s="78">
        <v>47</v>
      </c>
    </row>
    <row r="76" spans="1:48" ht="30" customHeight="1">
      <c r="A76" s="102" t="s">
        <v>1143</v>
      </c>
      <c r="B76" s="102" t="s">
        <v>1165</v>
      </c>
      <c r="C76" s="102" t="s">
        <v>616</v>
      </c>
      <c r="D76" s="103">
        <v>12</v>
      </c>
      <c r="E76" s="143"/>
      <c r="F76" s="143">
        <f t="shared" si="8"/>
        <v>0</v>
      </c>
      <c r="G76" s="143"/>
      <c r="H76" s="143">
        <f t="shared" si="9"/>
        <v>0</v>
      </c>
      <c r="I76" s="143"/>
      <c r="J76" s="143">
        <f t="shared" si="10"/>
        <v>0</v>
      </c>
      <c r="K76" s="143">
        <f t="shared" si="11"/>
        <v>0</v>
      </c>
      <c r="L76" s="143">
        <f t="shared" si="11"/>
        <v>0</v>
      </c>
      <c r="M76" s="102" t="s">
        <v>52</v>
      </c>
      <c r="N76" s="105" t="s">
        <v>1166</v>
      </c>
      <c r="O76" s="105" t="s">
        <v>52</v>
      </c>
      <c r="P76" s="105" t="s">
        <v>52</v>
      </c>
      <c r="Q76" s="105" t="s">
        <v>699</v>
      </c>
      <c r="R76" s="105" t="s">
        <v>64</v>
      </c>
      <c r="S76" s="105" t="s">
        <v>64</v>
      </c>
      <c r="T76" s="105" t="s">
        <v>63</v>
      </c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78"/>
      <c r="AP76" s="78"/>
      <c r="AQ76" s="78"/>
      <c r="AR76" s="105" t="s">
        <v>52</v>
      </c>
      <c r="AS76" s="105" t="s">
        <v>52</v>
      </c>
      <c r="AT76" s="78"/>
      <c r="AU76" s="105" t="s">
        <v>1167</v>
      </c>
      <c r="AV76" s="78">
        <v>48</v>
      </c>
    </row>
    <row r="77" spans="1:48" ht="30" customHeight="1">
      <c r="A77" s="102" t="s">
        <v>1143</v>
      </c>
      <c r="B77" s="102" t="s">
        <v>1168</v>
      </c>
      <c r="C77" s="102" t="s">
        <v>616</v>
      </c>
      <c r="D77" s="103">
        <v>15</v>
      </c>
      <c r="E77" s="143"/>
      <c r="F77" s="143">
        <f t="shared" si="8"/>
        <v>0</v>
      </c>
      <c r="G77" s="143"/>
      <c r="H77" s="143">
        <f t="shared" si="9"/>
        <v>0</v>
      </c>
      <c r="I77" s="143"/>
      <c r="J77" s="143">
        <f t="shared" si="10"/>
        <v>0</v>
      </c>
      <c r="K77" s="143">
        <f t="shared" si="11"/>
        <v>0</v>
      </c>
      <c r="L77" s="143">
        <f t="shared" si="11"/>
        <v>0</v>
      </c>
      <c r="M77" s="102" t="s">
        <v>52</v>
      </c>
      <c r="N77" s="105" t="s">
        <v>1169</v>
      </c>
      <c r="O77" s="105" t="s">
        <v>52</v>
      </c>
      <c r="P77" s="105" t="s">
        <v>52</v>
      </c>
      <c r="Q77" s="105" t="s">
        <v>699</v>
      </c>
      <c r="R77" s="105" t="s">
        <v>64</v>
      </c>
      <c r="S77" s="105" t="s">
        <v>64</v>
      </c>
      <c r="T77" s="105" t="s">
        <v>63</v>
      </c>
      <c r="U77" s="78"/>
      <c r="V77" s="78"/>
      <c r="W77" s="78"/>
      <c r="X77" s="78"/>
      <c r="Y77" s="78"/>
      <c r="Z77" s="78"/>
      <c r="AA77" s="78"/>
      <c r="AB77" s="78"/>
      <c r="AC77" s="78"/>
      <c r="AD77" s="78"/>
      <c r="AE77" s="78"/>
      <c r="AF77" s="78"/>
      <c r="AG77" s="78"/>
      <c r="AH77" s="78"/>
      <c r="AI77" s="78"/>
      <c r="AJ77" s="78"/>
      <c r="AK77" s="78"/>
      <c r="AL77" s="78"/>
      <c r="AM77" s="78"/>
      <c r="AN77" s="78"/>
      <c r="AO77" s="78"/>
      <c r="AP77" s="78"/>
      <c r="AQ77" s="78"/>
      <c r="AR77" s="105" t="s">
        <v>52</v>
      </c>
      <c r="AS77" s="105" t="s">
        <v>52</v>
      </c>
      <c r="AT77" s="78"/>
      <c r="AU77" s="105" t="s">
        <v>1170</v>
      </c>
      <c r="AV77" s="78">
        <v>49</v>
      </c>
    </row>
    <row r="78" spans="1:48" ht="30" customHeight="1">
      <c r="A78" s="102" t="s">
        <v>1143</v>
      </c>
      <c r="B78" s="102" t="s">
        <v>1171</v>
      </c>
      <c r="C78" s="102" t="s">
        <v>616</v>
      </c>
      <c r="D78" s="103">
        <v>48</v>
      </c>
      <c r="E78" s="143"/>
      <c r="F78" s="143">
        <f t="shared" si="8"/>
        <v>0</v>
      </c>
      <c r="G78" s="143"/>
      <c r="H78" s="143">
        <f t="shared" si="9"/>
        <v>0</v>
      </c>
      <c r="I78" s="143"/>
      <c r="J78" s="143">
        <f t="shared" si="10"/>
        <v>0</v>
      </c>
      <c r="K78" s="143">
        <f t="shared" si="11"/>
        <v>0</v>
      </c>
      <c r="L78" s="143">
        <f t="shared" si="11"/>
        <v>0</v>
      </c>
      <c r="M78" s="102" t="s">
        <v>52</v>
      </c>
      <c r="N78" s="105" t="s">
        <v>1172</v>
      </c>
      <c r="O78" s="105" t="s">
        <v>52</v>
      </c>
      <c r="P78" s="105" t="s">
        <v>52</v>
      </c>
      <c r="Q78" s="105" t="s">
        <v>699</v>
      </c>
      <c r="R78" s="105" t="s">
        <v>64</v>
      </c>
      <c r="S78" s="105" t="s">
        <v>64</v>
      </c>
      <c r="T78" s="105" t="s">
        <v>63</v>
      </c>
      <c r="U78" s="78"/>
      <c r="V78" s="78"/>
      <c r="W78" s="78"/>
      <c r="X78" s="78"/>
      <c r="Y78" s="78"/>
      <c r="Z78" s="78"/>
      <c r="AA78" s="78"/>
      <c r="AB78" s="78"/>
      <c r="AC78" s="78"/>
      <c r="AD78" s="78"/>
      <c r="AE78" s="78"/>
      <c r="AF78" s="78"/>
      <c r="AG78" s="78"/>
      <c r="AH78" s="78"/>
      <c r="AI78" s="78"/>
      <c r="AJ78" s="78"/>
      <c r="AK78" s="78"/>
      <c r="AL78" s="78"/>
      <c r="AM78" s="78"/>
      <c r="AN78" s="78"/>
      <c r="AO78" s="78"/>
      <c r="AP78" s="78"/>
      <c r="AQ78" s="78"/>
      <c r="AR78" s="105" t="s">
        <v>52</v>
      </c>
      <c r="AS78" s="105" t="s">
        <v>52</v>
      </c>
      <c r="AT78" s="78"/>
      <c r="AU78" s="105" t="s">
        <v>1173</v>
      </c>
      <c r="AV78" s="78">
        <v>50</v>
      </c>
    </row>
    <row r="79" spans="1:48" ht="30" customHeight="1">
      <c r="A79" s="102" t="s">
        <v>1143</v>
      </c>
      <c r="B79" s="102" t="s">
        <v>1174</v>
      </c>
      <c r="C79" s="102" t="s">
        <v>616</v>
      </c>
      <c r="D79" s="103">
        <v>44</v>
      </c>
      <c r="E79" s="143"/>
      <c r="F79" s="143">
        <f t="shared" si="8"/>
        <v>0</v>
      </c>
      <c r="G79" s="143"/>
      <c r="H79" s="143">
        <f t="shared" si="9"/>
        <v>0</v>
      </c>
      <c r="I79" s="143"/>
      <c r="J79" s="143">
        <f t="shared" si="10"/>
        <v>0</v>
      </c>
      <c r="K79" s="143">
        <f t="shared" si="11"/>
        <v>0</v>
      </c>
      <c r="L79" s="143">
        <f t="shared" si="11"/>
        <v>0</v>
      </c>
      <c r="M79" s="102" t="s">
        <v>52</v>
      </c>
      <c r="N79" s="105" t="s">
        <v>1175</v>
      </c>
      <c r="O79" s="105" t="s">
        <v>52</v>
      </c>
      <c r="P79" s="105" t="s">
        <v>52</v>
      </c>
      <c r="Q79" s="105" t="s">
        <v>699</v>
      </c>
      <c r="R79" s="105" t="s">
        <v>64</v>
      </c>
      <c r="S79" s="105" t="s">
        <v>64</v>
      </c>
      <c r="T79" s="105" t="s">
        <v>63</v>
      </c>
      <c r="U79" s="78"/>
      <c r="V79" s="78"/>
      <c r="W79" s="78"/>
      <c r="X79" s="78"/>
      <c r="Y79" s="78"/>
      <c r="Z79" s="78"/>
      <c r="AA79" s="78"/>
      <c r="AB79" s="78"/>
      <c r="AC79" s="78"/>
      <c r="AD79" s="78"/>
      <c r="AE79" s="78"/>
      <c r="AF79" s="78"/>
      <c r="AG79" s="78"/>
      <c r="AH79" s="78"/>
      <c r="AI79" s="78"/>
      <c r="AJ79" s="78"/>
      <c r="AK79" s="78"/>
      <c r="AL79" s="78"/>
      <c r="AM79" s="78"/>
      <c r="AN79" s="78"/>
      <c r="AO79" s="78"/>
      <c r="AP79" s="78"/>
      <c r="AQ79" s="78"/>
      <c r="AR79" s="105" t="s">
        <v>52</v>
      </c>
      <c r="AS79" s="105" t="s">
        <v>52</v>
      </c>
      <c r="AT79" s="78"/>
      <c r="AU79" s="105" t="s">
        <v>1176</v>
      </c>
      <c r="AV79" s="78">
        <v>51</v>
      </c>
    </row>
    <row r="80" spans="1:48" ht="30" customHeight="1">
      <c r="A80" s="102" t="s">
        <v>1143</v>
      </c>
      <c r="B80" s="102" t="s">
        <v>1177</v>
      </c>
      <c r="C80" s="102" t="s">
        <v>616</v>
      </c>
      <c r="D80" s="103">
        <v>1</v>
      </c>
      <c r="E80" s="143"/>
      <c r="F80" s="143">
        <f t="shared" si="8"/>
        <v>0</v>
      </c>
      <c r="G80" s="143"/>
      <c r="H80" s="143">
        <f t="shared" si="9"/>
        <v>0</v>
      </c>
      <c r="I80" s="143"/>
      <c r="J80" s="143">
        <f t="shared" si="10"/>
        <v>0</v>
      </c>
      <c r="K80" s="143">
        <f t="shared" si="11"/>
        <v>0</v>
      </c>
      <c r="L80" s="143">
        <f t="shared" si="11"/>
        <v>0</v>
      </c>
      <c r="M80" s="102" t="s">
        <v>52</v>
      </c>
      <c r="N80" s="105" t="s">
        <v>1178</v>
      </c>
      <c r="O80" s="105" t="s">
        <v>52</v>
      </c>
      <c r="P80" s="105" t="s">
        <v>52</v>
      </c>
      <c r="Q80" s="105" t="s">
        <v>699</v>
      </c>
      <c r="R80" s="105" t="s">
        <v>64</v>
      </c>
      <c r="S80" s="105" t="s">
        <v>64</v>
      </c>
      <c r="T80" s="105" t="s">
        <v>63</v>
      </c>
      <c r="U80" s="78"/>
      <c r="V80" s="78"/>
      <c r="W80" s="78"/>
      <c r="X80" s="78"/>
      <c r="Y80" s="78"/>
      <c r="Z80" s="78"/>
      <c r="AA80" s="78"/>
      <c r="AB80" s="78"/>
      <c r="AC80" s="78"/>
      <c r="AD80" s="78"/>
      <c r="AE80" s="78"/>
      <c r="AF80" s="78"/>
      <c r="AG80" s="78"/>
      <c r="AH80" s="78"/>
      <c r="AI80" s="78"/>
      <c r="AJ80" s="78"/>
      <c r="AK80" s="78"/>
      <c r="AL80" s="78"/>
      <c r="AM80" s="78"/>
      <c r="AN80" s="78"/>
      <c r="AO80" s="78"/>
      <c r="AP80" s="78"/>
      <c r="AQ80" s="78"/>
      <c r="AR80" s="105" t="s">
        <v>52</v>
      </c>
      <c r="AS80" s="105" t="s">
        <v>52</v>
      </c>
      <c r="AT80" s="78"/>
      <c r="AU80" s="105" t="s">
        <v>1179</v>
      </c>
      <c r="AV80" s="78">
        <v>52</v>
      </c>
    </row>
    <row r="81" spans="1:48" ht="30" customHeight="1">
      <c r="A81" s="102" t="s">
        <v>1143</v>
      </c>
      <c r="B81" s="102" t="s">
        <v>1180</v>
      </c>
      <c r="C81" s="102" t="s">
        <v>616</v>
      </c>
      <c r="D81" s="103">
        <v>1</v>
      </c>
      <c r="E81" s="143"/>
      <c r="F81" s="143">
        <f t="shared" si="8"/>
        <v>0</v>
      </c>
      <c r="G81" s="143"/>
      <c r="H81" s="143">
        <f t="shared" si="9"/>
        <v>0</v>
      </c>
      <c r="I81" s="143"/>
      <c r="J81" s="143">
        <f t="shared" si="10"/>
        <v>0</v>
      </c>
      <c r="K81" s="143">
        <f t="shared" si="11"/>
        <v>0</v>
      </c>
      <c r="L81" s="143">
        <f t="shared" si="11"/>
        <v>0</v>
      </c>
      <c r="M81" s="102" t="s">
        <v>52</v>
      </c>
      <c r="N81" s="105" t="s">
        <v>1181</v>
      </c>
      <c r="O81" s="105" t="s">
        <v>52</v>
      </c>
      <c r="P81" s="105" t="s">
        <v>52</v>
      </c>
      <c r="Q81" s="105" t="s">
        <v>699</v>
      </c>
      <c r="R81" s="105" t="s">
        <v>64</v>
      </c>
      <c r="S81" s="105" t="s">
        <v>64</v>
      </c>
      <c r="T81" s="105" t="s">
        <v>63</v>
      </c>
      <c r="U81" s="78"/>
      <c r="V81" s="78"/>
      <c r="W81" s="78"/>
      <c r="X81" s="78"/>
      <c r="Y81" s="78"/>
      <c r="Z81" s="78"/>
      <c r="AA81" s="78"/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78"/>
      <c r="AP81" s="78"/>
      <c r="AQ81" s="78"/>
      <c r="AR81" s="105" t="s">
        <v>52</v>
      </c>
      <c r="AS81" s="105" t="s">
        <v>52</v>
      </c>
      <c r="AT81" s="78"/>
      <c r="AU81" s="105" t="s">
        <v>1182</v>
      </c>
      <c r="AV81" s="78">
        <v>53</v>
      </c>
    </row>
    <row r="82" spans="1:48" ht="30" customHeight="1">
      <c r="A82" s="102" t="s">
        <v>1143</v>
      </c>
      <c r="B82" s="102" t="s">
        <v>1183</v>
      </c>
      <c r="C82" s="102" t="s">
        <v>616</v>
      </c>
      <c r="D82" s="103">
        <v>1</v>
      </c>
      <c r="E82" s="143"/>
      <c r="F82" s="143">
        <f t="shared" si="8"/>
        <v>0</v>
      </c>
      <c r="G82" s="143"/>
      <c r="H82" s="143">
        <f t="shared" si="9"/>
        <v>0</v>
      </c>
      <c r="I82" s="143"/>
      <c r="J82" s="143">
        <f t="shared" si="10"/>
        <v>0</v>
      </c>
      <c r="K82" s="143">
        <f t="shared" si="11"/>
        <v>0</v>
      </c>
      <c r="L82" s="143">
        <f t="shared" si="11"/>
        <v>0</v>
      </c>
      <c r="M82" s="102" t="s">
        <v>52</v>
      </c>
      <c r="N82" s="105" t="s">
        <v>1184</v>
      </c>
      <c r="O82" s="105" t="s">
        <v>52</v>
      </c>
      <c r="P82" s="105" t="s">
        <v>52</v>
      </c>
      <c r="Q82" s="105" t="s">
        <v>699</v>
      </c>
      <c r="R82" s="105" t="s">
        <v>64</v>
      </c>
      <c r="S82" s="105" t="s">
        <v>64</v>
      </c>
      <c r="T82" s="105" t="s">
        <v>63</v>
      </c>
      <c r="U82" s="78"/>
      <c r="V82" s="78"/>
      <c r="W82" s="78"/>
      <c r="X82" s="78"/>
      <c r="Y82" s="78"/>
      <c r="Z82" s="78"/>
      <c r="AA82" s="78"/>
      <c r="AB82" s="78"/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78"/>
      <c r="AN82" s="78"/>
      <c r="AO82" s="78"/>
      <c r="AP82" s="78"/>
      <c r="AQ82" s="78"/>
      <c r="AR82" s="105" t="s">
        <v>52</v>
      </c>
      <c r="AS82" s="105" t="s">
        <v>52</v>
      </c>
      <c r="AT82" s="78"/>
      <c r="AU82" s="105" t="s">
        <v>1185</v>
      </c>
      <c r="AV82" s="78">
        <v>54</v>
      </c>
    </row>
    <row r="83" spans="1:48" ht="30" customHeight="1">
      <c r="A83" s="102" t="s">
        <v>1143</v>
      </c>
      <c r="B83" s="102" t="s">
        <v>1186</v>
      </c>
      <c r="C83" s="102" t="s">
        <v>616</v>
      </c>
      <c r="D83" s="103">
        <v>1</v>
      </c>
      <c r="E83" s="143"/>
      <c r="F83" s="143">
        <f t="shared" si="8"/>
        <v>0</v>
      </c>
      <c r="G83" s="143"/>
      <c r="H83" s="143">
        <f t="shared" si="9"/>
        <v>0</v>
      </c>
      <c r="I83" s="143"/>
      <c r="J83" s="143">
        <f t="shared" si="10"/>
        <v>0</v>
      </c>
      <c r="K83" s="143">
        <f t="shared" ref="K83:L105" si="12">TRUNC(E83+G83+I83, 0)</f>
        <v>0</v>
      </c>
      <c r="L83" s="143">
        <f t="shared" si="12"/>
        <v>0</v>
      </c>
      <c r="M83" s="102" t="s">
        <v>52</v>
      </c>
      <c r="N83" s="105" t="s">
        <v>1187</v>
      </c>
      <c r="O83" s="105" t="s">
        <v>52</v>
      </c>
      <c r="P83" s="105" t="s">
        <v>52</v>
      </c>
      <c r="Q83" s="105" t="s">
        <v>699</v>
      </c>
      <c r="R83" s="105" t="s">
        <v>64</v>
      </c>
      <c r="S83" s="105" t="s">
        <v>64</v>
      </c>
      <c r="T83" s="105" t="s">
        <v>63</v>
      </c>
      <c r="U83" s="78"/>
      <c r="V83" s="78"/>
      <c r="W83" s="78"/>
      <c r="X83" s="78"/>
      <c r="Y83" s="78"/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N83" s="78"/>
      <c r="AO83" s="78"/>
      <c r="AP83" s="78"/>
      <c r="AQ83" s="78"/>
      <c r="AR83" s="105" t="s">
        <v>52</v>
      </c>
      <c r="AS83" s="105" t="s">
        <v>52</v>
      </c>
      <c r="AT83" s="78"/>
      <c r="AU83" s="105" t="s">
        <v>1188</v>
      </c>
      <c r="AV83" s="78">
        <v>55</v>
      </c>
    </row>
    <row r="84" spans="1:48" ht="30" customHeight="1">
      <c r="A84" s="102" t="s">
        <v>1143</v>
      </c>
      <c r="B84" s="102" t="s">
        <v>1189</v>
      </c>
      <c r="C84" s="102" t="s">
        <v>616</v>
      </c>
      <c r="D84" s="103">
        <v>4</v>
      </c>
      <c r="E84" s="143"/>
      <c r="F84" s="143">
        <f t="shared" si="8"/>
        <v>0</v>
      </c>
      <c r="G84" s="143"/>
      <c r="H84" s="143">
        <f t="shared" si="9"/>
        <v>0</v>
      </c>
      <c r="I84" s="143"/>
      <c r="J84" s="143">
        <f t="shared" si="10"/>
        <v>0</v>
      </c>
      <c r="K84" s="143">
        <f t="shared" si="12"/>
        <v>0</v>
      </c>
      <c r="L84" s="143">
        <f t="shared" si="12"/>
        <v>0</v>
      </c>
      <c r="M84" s="102" t="s">
        <v>52</v>
      </c>
      <c r="N84" s="105" t="s">
        <v>1190</v>
      </c>
      <c r="O84" s="105" t="s">
        <v>52</v>
      </c>
      <c r="P84" s="105" t="s">
        <v>52</v>
      </c>
      <c r="Q84" s="105" t="s">
        <v>699</v>
      </c>
      <c r="R84" s="105" t="s">
        <v>64</v>
      </c>
      <c r="S84" s="105" t="s">
        <v>64</v>
      </c>
      <c r="T84" s="105" t="s">
        <v>63</v>
      </c>
      <c r="U84" s="78"/>
      <c r="V84" s="78"/>
      <c r="W84" s="78"/>
      <c r="X84" s="78"/>
      <c r="Y84" s="78"/>
      <c r="Z84" s="78"/>
      <c r="AA84" s="78"/>
      <c r="AB84" s="78"/>
      <c r="AC84" s="78"/>
      <c r="AD84" s="78"/>
      <c r="AE84" s="78"/>
      <c r="AF84" s="78"/>
      <c r="AG84" s="78"/>
      <c r="AH84" s="78"/>
      <c r="AI84" s="78"/>
      <c r="AJ84" s="78"/>
      <c r="AK84" s="78"/>
      <c r="AL84" s="78"/>
      <c r="AM84" s="78"/>
      <c r="AN84" s="78"/>
      <c r="AO84" s="78"/>
      <c r="AP84" s="78"/>
      <c r="AQ84" s="78"/>
      <c r="AR84" s="105" t="s">
        <v>52</v>
      </c>
      <c r="AS84" s="105" t="s">
        <v>52</v>
      </c>
      <c r="AT84" s="78"/>
      <c r="AU84" s="105" t="s">
        <v>1191</v>
      </c>
      <c r="AV84" s="78">
        <v>56</v>
      </c>
    </row>
    <row r="85" spans="1:48" ht="30" customHeight="1">
      <c r="A85" s="102" t="s">
        <v>1143</v>
      </c>
      <c r="B85" s="102" t="s">
        <v>1192</v>
      </c>
      <c r="C85" s="102" t="s">
        <v>616</v>
      </c>
      <c r="D85" s="103">
        <v>22</v>
      </c>
      <c r="E85" s="143"/>
      <c r="F85" s="143">
        <f t="shared" si="8"/>
        <v>0</v>
      </c>
      <c r="G85" s="143"/>
      <c r="H85" s="143">
        <f t="shared" si="9"/>
        <v>0</v>
      </c>
      <c r="I85" s="143"/>
      <c r="J85" s="143">
        <f t="shared" si="10"/>
        <v>0</v>
      </c>
      <c r="K85" s="143">
        <f t="shared" si="12"/>
        <v>0</v>
      </c>
      <c r="L85" s="143">
        <f t="shared" si="12"/>
        <v>0</v>
      </c>
      <c r="M85" s="102" t="s">
        <v>52</v>
      </c>
      <c r="N85" s="105" t="s">
        <v>1193</v>
      </c>
      <c r="O85" s="105" t="s">
        <v>52</v>
      </c>
      <c r="P85" s="105" t="s">
        <v>52</v>
      </c>
      <c r="Q85" s="105" t="s">
        <v>699</v>
      </c>
      <c r="R85" s="105" t="s">
        <v>64</v>
      </c>
      <c r="S85" s="105" t="s">
        <v>64</v>
      </c>
      <c r="T85" s="105" t="s">
        <v>63</v>
      </c>
      <c r="U85" s="78"/>
      <c r="V85" s="78"/>
      <c r="W85" s="78"/>
      <c r="X85" s="78"/>
      <c r="Y85" s="78"/>
      <c r="Z85" s="78"/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78"/>
      <c r="AL85" s="78"/>
      <c r="AM85" s="78"/>
      <c r="AN85" s="78"/>
      <c r="AO85" s="78"/>
      <c r="AP85" s="78"/>
      <c r="AQ85" s="78"/>
      <c r="AR85" s="105" t="s">
        <v>52</v>
      </c>
      <c r="AS85" s="105" t="s">
        <v>52</v>
      </c>
      <c r="AT85" s="78"/>
      <c r="AU85" s="105" t="s">
        <v>1194</v>
      </c>
      <c r="AV85" s="78">
        <v>57</v>
      </c>
    </row>
    <row r="86" spans="1:48" ht="30" customHeight="1">
      <c r="A86" s="102" t="s">
        <v>1143</v>
      </c>
      <c r="B86" s="102" t="s">
        <v>1195</v>
      </c>
      <c r="C86" s="102" t="s">
        <v>616</v>
      </c>
      <c r="D86" s="103">
        <v>1</v>
      </c>
      <c r="E86" s="143"/>
      <c r="F86" s="143">
        <f t="shared" si="8"/>
        <v>0</v>
      </c>
      <c r="G86" s="143"/>
      <c r="H86" s="143">
        <f t="shared" si="9"/>
        <v>0</v>
      </c>
      <c r="I86" s="143"/>
      <c r="J86" s="143">
        <f t="shared" si="10"/>
        <v>0</v>
      </c>
      <c r="K86" s="143">
        <f t="shared" si="12"/>
        <v>0</v>
      </c>
      <c r="L86" s="143">
        <f t="shared" si="12"/>
        <v>0</v>
      </c>
      <c r="M86" s="102" t="s">
        <v>52</v>
      </c>
      <c r="N86" s="105" t="s">
        <v>1196</v>
      </c>
      <c r="O86" s="105" t="s">
        <v>52</v>
      </c>
      <c r="P86" s="105" t="s">
        <v>52</v>
      </c>
      <c r="Q86" s="105" t="s">
        <v>699</v>
      </c>
      <c r="R86" s="105" t="s">
        <v>64</v>
      </c>
      <c r="S86" s="105" t="s">
        <v>64</v>
      </c>
      <c r="T86" s="105" t="s">
        <v>63</v>
      </c>
      <c r="U86" s="78"/>
      <c r="V86" s="78"/>
      <c r="W86" s="78"/>
      <c r="X86" s="78"/>
      <c r="Y86" s="78"/>
      <c r="Z86" s="78"/>
      <c r="AA86" s="78"/>
      <c r="AB86" s="78"/>
      <c r="AC86" s="78"/>
      <c r="AD86" s="78"/>
      <c r="AE86" s="78"/>
      <c r="AF86" s="78"/>
      <c r="AG86" s="78"/>
      <c r="AH86" s="78"/>
      <c r="AI86" s="78"/>
      <c r="AJ86" s="78"/>
      <c r="AK86" s="78"/>
      <c r="AL86" s="78"/>
      <c r="AM86" s="78"/>
      <c r="AN86" s="78"/>
      <c r="AO86" s="78"/>
      <c r="AP86" s="78"/>
      <c r="AQ86" s="78"/>
      <c r="AR86" s="105" t="s">
        <v>52</v>
      </c>
      <c r="AS86" s="105" t="s">
        <v>52</v>
      </c>
      <c r="AT86" s="78"/>
      <c r="AU86" s="105" t="s">
        <v>1197</v>
      </c>
      <c r="AV86" s="78">
        <v>58</v>
      </c>
    </row>
    <row r="87" spans="1:48" ht="30" customHeight="1">
      <c r="A87" s="102" t="s">
        <v>1143</v>
      </c>
      <c r="B87" s="102" t="s">
        <v>1198</v>
      </c>
      <c r="C87" s="102" t="s">
        <v>616</v>
      </c>
      <c r="D87" s="103">
        <v>4</v>
      </c>
      <c r="E87" s="143"/>
      <c r="F87" s="143">
        <f t="shared" si="8"/>
        <v>0</v>
      </c>
      <c r="G87" s="143"/>
      <c r="H87" s="143">
        <f t="shared" si="9"/>
        <v>0</v>
      </c>
      <c r="I87" s="143"/>
      <c r="J87" s="143">
        <f t="shared" si="10"/>
        <v>0</v>
      </c>
      <c r="K87" s="143">
        <f t="shared" si="12"/>
        <v>0</v>
      </c>
      <c r="L87" s="143">
        <f t="shared" si="12"/>
        <v>0</v>
      </c>
      <c r="M87" s="102" t="s">
        <v>52</v>
      </c>
      <c r="N87" s="105" t="s">
        <v>1199</v>
      </c>
      <c r="O87" s="105" t="s">
        <v>52</v>
      </c>
      <c r="P87" s="105" t="s">
        <v>52</v>
      </c>
      <c r="Q87" s="105" t="s">
        <v>699</v>
      </c>
      <c r="R87" s="105" t="s">
        <v>64</v>
      </c>
      <c r="S87" s="105" t="s">
        <v>64</v>
      </c>
      <c r="T87" s="105" t="s">
        <v>63</v>
      </c>
      <c r="U87" s="78"/>
      <c r="V87" s="78"/>
      <c r="W87" s="78"/>
      <c r="X87" s="78"/>
      <c r="Y87" s="78"/>
      <c r="Z87" s="78"/>
      <c r="AA87" s="78"/>
      <c r="AB87" s="78"/>
      <c r="AC87" s="78"/>
      <c r="AD87" s="78"/>
      <c r="AE87" s="78"/>
      <c r="AF87" s="78"/>
      <c r="AG87" s="78"/>
      <c r="AH87" s="78"/>
      <c r="AI87" s="78"/>
      <c r="AJ87" s="78"/>
      <c r="AK87" s="78"/>
      <c r="AL87" s="78"/>
      <c r="AM87" s="78"/>
      <c r="AN87" s="78"/>
      <c r="AO87" s="78"/>
      <c r="AP87" s="78"/>
      <c r="AQ87" s="78"/>
      <c r="AR87" s="105" t="s">
        <v>52</v>
      </c>
      <c r="AS87" s="105" t="s">
        <v>52</v>
      </c>
      <c r="AT87" s="78"/>
      <c r="AU87" s="105" t="s">
        <v>1200</v>
      </c>
      <c r="AV87" s="78">
        <v>59</v>
      </c>
    </row>
    <row r="88" spans="1:48" ht="30" customHeight="1">
      <c r="A88" s="102" t="s">
        <v>1143</v>
      </c>
      <c r="B88" s="102" t="s">
        <v>1201</v>
      </c>
      <c r="C88" s="102" t="s">
        <v>616</v>
      </c>
      <c r="D88" s="103">
        <v>22</v>
      </c>
      <c r="E88" s="143"/>
      <c r="F88" s="143">
        <f t="shared" si="8"/>
        <v>0</v>
      </c>
      <c r="G88" s="143"/>
      <c r="H88" s="143">
        <f t="shared" si="9"/>
        <v>0</v>
      </c>
      <c r="I88" s="143"/>
      <c r="J88" s="143">
        <f t="shared" si="10"/>
        <v>0</v>
      </c>
      <c r="K88" s="143">
        <f t="shared" si="12"/>
        <v>0</v>
      </c>
      <c r="L88" s="143">
        <f t="shared" si="12"/>
        <v>0</v>
      </c>
      <c r="M88" s="102" t="s">
        <v>52</v>
      </c>
      <c r="N88" s="105" t="s">
        <v>1202</v>
      </c>
      <c r="O88" s="105" t="s">
        <v>52</v>
      </c>
      <c r="P88" s="105" t="s">
        <v>52</v>
      </c>
      <c r="Q88" s="105" t="s">
        <v>699</v>
      </c>
      <c r="R88" s="105" t="s">
        <v>64</v>
      </c>
      <c r="S88" s="105" t="s">
        <v>64</v>
      </c>
      <c r="T88" s="105" t="s">
        <v>63</v>
      </c>
      <c r="U88" s="78"/>
      <c r="V88" s="78"/>
      <c r="W88" s="78"/>
      <c r="X88" s="78"/>
      <c r="Y88" s="78"/>
      <c r="Z88" s="78"/>
      <c r="AA88" s="78"/>
      <c r="AB88" s="78"/>
      <c r="AC88" s="78"/>
      <c r="AD88" s="78"/>
      <c r="AE88" s="78"/>
      <c r="AF88" s="78"/>
      <c r="AG88" s="78"/>
      <c r="AH88" s="78"/>
      <c r="AI88" s="78"/>
      <c r="AJ88" s="78"/>
      <c r="AK88" s="78"/>
      <c r="AL88" s="78"/>
      <c r="AM88" s="78"/>
      <c r="AN88" s="78"/>
      <c r="AO88" s="78"/>
      <c r="AP88" s="78"/>
      <c r="AQ88" s="78"/>
      <c r="AR88" s="105" t="s">
        <v>52</v>
      </c>
      <c r="AS88" s="105" t="s">
        <v>52</v>
      </c>
      <c r="AT88" s="78"/>
      <c r="AU88" s="105" t="s">
        <v>1203</v>
      </c>
      <c r="AV88" s="78">
        <v>60</v>
      </c>
    </row>
    <row r="89" spans="1:48" ht="30" customHeight="1">
      <c r="A89" s="102" t="s">
        <v>1143</v>
      </c>
      <c r="B89" s="102" t="s">
        <v>1204</v>
      </c>
      <c r="C89" s="102" t="s">
        <v>616</v>
      </c>
      <c r="D89" s="103">
        <v>1</v>
      </c>
      <c r="E89" s="143"/>
      <c r="F89" s="143">
        <f t="shared" si="8"/>
        <v>0</v>
      </c>
      <c r="G89" s="143"/>
      <c r="H89" s="143">
        <f t="shared" si="9"/>
        <v>0</v>
      </c>
      <c r="I89" s="143"/>
      <c r="J89" s="143">
        <f t="shared" si="10"/>
        <v>0</v>
      </c>
      <c r="K89" s="143">
        <f t="shared" si="12"/>
        <v>0</v>
      </c>
      <c r="L89" s="143">
        <f t="shared" si="12"/>
        <v>0</v>
      </c>
      <c r="M89" s="102" t="s">
        <v>52</v>
      </c>
      <c r="N89" s="105" t="s">
        <v>1205</v>
      </c>
      <c r="O89" s="105" t="s">
        <v>52</v>
      </c>
      <c r="P89" s="105" t="s">
        <v>52</v>
      </c>
      <c r="Q89" s="105" t="s">
        <v>699</v>
      </c>
      <c r="R89" s="105" t="s">
        <v>64</v>
      </c>
      <c r="S89" s="105" t="s">
        <v>64</v>
      </c>
      <c r="T89" s="105" t="s">
        <v>63</v>
      </c>
      <c r="U89" s="78"/>
      <c r="V89" s="78"/>
      <c r="W89" s="78"/>
      <c r="X89" s="78"/>
      <c r="Y89" s="78"/>
      <c r="Z89" s="78"/>
      <c r="AA89" s="78"/>
      <c r="AB89" s="78"/>
      <c r="AC89" s="78"/>
      <c r="AD89" s="78"/>
      <c r="AE89" s="78"/>
      <c r="AF89" s="78"/>
      <c r="AG89" s="78"/>
      <c r="AH89" s="78"/>
      <c r="AI89" s="78"/>
      <c r="AJ89" s="78"/>
      <c r="AK89" s="78"/>
      <c r="AL89" s="78"/>
      <c r="AM89" s="78"/>
      <c r="AN89" s="78"/>
      <c r="AO89" s="78"/>
      <c r="AP89" s="78"/>
      <c r="AQ89" s="78"/>
      <c r="AR89" s="105" t="s">
        <v>52</v>
      </c>
      <c r="AS89" s="105" t="s">
        <v>52</v>
      </c>
      <c r="AT89" s="78"/>
      <c r="AU89" s="105" t="s">
        <v>1206</v>
      </c>
      <c r="AV89" s="78">
        <v>61</v>
      </c>
    </row>
    <row r="90" spans="1:48" ht="30" customHeight="1">
      <c r="A90" s="102" t="s">
        <v>1143</v>
      </c>
      <c r="B90" s="102" t="s">
        <v>1207</v>
      </c>
      <c r="C90" s="102" t="s">
        <v>616</v>
      </c>
      <c r="D90" s="103">
        <v>4</v>
      </c>
      <c r="E90" s="143"/>
      <c r="F90" s="143">
        <f t="shared" si="8"/>
        <v>0</v>
      </c>
      <c r="G90" s="143"/>
      <c r="H90" s="143">
        <f t="shared" si="9"/>
        <v>0</v>
      </c>
      <c r="I90" s="143"/>
      <c r="J90" s="143">
        <f t="shared" si="10"/>
        <v>0</v>
      </c>
      <c r="K90" s="143">
        <f t="shared" si="12"/>
        <v>0</v>
      </c>
      <c r="L90" s="143">
        <f t="shared" si="12"/>
        <v>0</v>
      </c>
      <c r="M90" s="102" t="s">
        <v>52</v>
      </c>
      <c r="N90" s="105" t="s">
        <v>1208</v>
      </c>
      <c r="O90" s="105" t="s">
        <v>52</v>
      </c>
      <c r="P90" s="105" t="s">
        <v>52</v>
      </c>
      <c r="Q90" s="105" t="s">
        <v>699</v>
      </c>
      <c r="R90" s="105" t="s">
        <v>64</v>
      </c>
      <c r="S90" s="105" t="s">
        <v>64</v>
      </c>
      <c r="T90" s="105" t="s">
        <v>63</v>
      </c>
      <c r="U90" s="78"/>
      <c r="V90" s="78"/>
      <c r="W90" s="78"/>
      <c r="X90" s="78"/>
      <c r="Y90" s="78"/>
      <c r="Z90" s="78"/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78"/>
      <c r="AN90" s="78"/>
      <c r="AO90" s="78"/>
      <c r="AP90" s="78"/>
      <c r="AQ90" s="78"/>
      <c r="AR90" s="105" t="s">
        <v>52</v>
      </c>
      <c r="AS90" s="105" t="s">
        <v>52</v>
      </c>
      <c r="AT90" s="78"/>
      <c r="AU90" s="105" t="s">
        <v>1209</v>
      </c>
      <c r="AV90" s="78">
        <v>62</v>
      </c>
    </row>
    <row r="91" spans="1:48" ht="30" customHeight="1">
      <c r="A91" s="102" t="s">
        <v>1143</v>
      </c>
      <c r="B91" s="102" t="s">
        <v>1210</v>
      </c>
      <c r="C91" s="102" t="s">
        <v>616</v>
      </c>
      <c r="D91" s="103">
        <v>22</v>
      </c>
      <c r="E91" s="143"/>
      <c r="F91" s="143">
        <f t="shared" si="8"/>
        <v>0</v>
      </c>
      <c r="G91" s="143"/>
      <c r="H91" s="143">
        <f t="shared" si="9"/>
        <v>0</v>
      </c>
      <c r="I91" s="143"/>
      <c r="J91" s="143">
        <f t="shared" si="10"/>
        <v>0</v>
      </c>
      <c r="K91" s="143">
        <f t="shared" si="12"/>
        <v>0</v>
      </c>
      <c r="L91" s="143">
        <f t="shared" si="12"/>
        <v>0</v>
      </c>
      <c r="M91" s="102" t="s">
        <v>52</v>
      </c>
      <c r="N91" s="105" t="s">
        <v>1211</v>
      </c>
      <c r="O91" s="105" t="s">
        <v>52</v>
      </c>
      <c r="P91" s="105" t="s">
        <v>52</v>
      </c>
      <c r="Q91" s="105" t="s">
        <v>699</v>
      </c>
      <c r="R91" s="105" t="s">
        <v>64</v>
      </c>
      <c r="S91" s="105" t="s">
        <v>64</v>
      </c>
      <c r="T91" s="105" t="s">
        <v>63</v>
      </c>
      <c r="U91" s="78"/>
      <c r="V91" s="78"/>
      <c r="W91" s="78"/>
      <c r="X91" s="78"/>
      <c r="Y91" s="78"/>
      <c r="Z91" s="78"/>
      <c r="AA91" s="78"/>
      <c r="AB91" s="78"/>
      <c r="AC91" s="78"/>
      <c r="AD91" s="78"/>
      <c r="AE91" s="78"/>
      <c r="AF91" s="78"/>
      <c r="AG91" s="78"/>
      <c r="AH91" s="78"/>
      <c r="AI91" s="78"/>
      <c r="AJ91" s="78"/>
      <c r="AK91" s="78"/>
      <c r="AL91" s="78"/>
      <c r="AM91" s="78"/>
      <c r="AN91" s="78"/>
      <c r="AO91" s="78"/>
      <c r="AP91" s="78"/>
      <c r="AQ91" s="78"/>
      <c r="AR91" s="105" t="s">
        <v>52</v>
      </c>
      <c r="AS91" s="105" t="s">
        <v>52</v>
      </c>
      <c r="AT91" s="78"/>
      <c r="AU91" s="105" t="s">
        <v>1212</v>
      </c>
      <c r="AV91" s="78">
        <v>63</v>
      </c>
    </row>
    <row r="92" spans="1:48" ht="30" customHeight="1">
      <c r="A92" s="102" t="s">
        <v>1143</v>
      </c>
      <c r="B92" s="102" t="s">
        <v>1213</v>
      </c>
      <c r="C92" s="102" t="s">
        <v>616</v>
      </c>
      <c r="D92" s="103">
        <v>1</v>
      </c>
      <c r="E92" s="143"/>
      <c r="F92" s="143">
        <f t="shared" si="8"/>
        <v>0</v>
      </c>
      <c r="G92" s="143"/>
      <c r="H92" s="143">
        <f t="shared" si="9"/>
        <v>0</v>
      </c>
      <c r="I92" s="143"/>
      <c r="J92" s="143">
        <f t="shared" si="10"/>
        <v>0</v>
      </c>
      <c r="K92" s="143">
        <f t="shared" si="12"/>
        <v>0</v>
      </c>
      <c r="L92" s="143">
        <f t="shared" si="12"/>
        <v>0</v>
      </c>
      <c r="M92" s="102" t="s">
        <v>52</v>
      </c>
      <c r="N92" s="105" t="s">
        <v>1214</v>
      </c>
      <c r="O92" s="105" t="s">
        <v>52</v>
      </c>
      <c r="P92" s="105" t="s">
        <v>52</v>
      </c>
      <c r="Q92" s="105" t="s">
        <v>699</v>
      </c>
      <c r="R92" s="105" t="s">
        <v>64</v>
      </c>
      <c r="S92" s="105" t="s">
        <v>64</v>
      </c>
      <c r="T92" s="105" t="s">
        <v>63</v>
      </c>
      <c r="U92" s="78"/>
      <c r="V92" s="78"/>
      <c r="W92" s="78"/>
      <c r="X92" s="78"/>
      <c r="Y92" s="78"/>
      <c r="Z92" s="78"/>
      <c r="AA92" s="78"/>
      <c r="AB92" s="78"/>
      <c r="AC92" s="78"/>
      <c r="AD92" s="78"/>
      <c r="AE92" s="78"/>
      <c r="AF92" s="78"/>
      <c r="AG92" s="78"/>
      <c r="AH92" s="78"/>
      <c r="AI92" s="78"/>
      <c r="AJ92" s="78"/>
      <c r="AK92" s="78"/>
      <c r="AL92" s="78"/>
      <c r="AM92" s="78"/>
      <c r="AN92" s="78"/>
      <c r="AO92" s="78"/>
      <c r="AP92" s="78"/>
      <c r="AQ92" s="78"/>
      <c r="AR92" s="105" t="s">
        <v>52</v>
      </c>
      <c r="AS92" s="105" t="s">
        <v>52</v>
      </c>
      <c r="AT92" s="78"/>
      <c r="AU92" s="105" t="s">
        <v>1215</v>
      </c>
      <c r="AV92" s="78">
        <v>64</v>
      </c>
    </row>
    <row r="93" spans="1:48" ht="30" customHeight="1">
      <c r="A93" s="102" t="s">
        <v>1216</v>
      </c>
      <c r="B93" s="102" t="s">
        <v>1217</v>
      </c>
      <c r="C93" s="102" t="s">
        <v>616</v>
      </c>
      <c r="D93" s="103">
        <v>17</v>
      </c>
      <c r="E93" s="143"/>
      <c r="F93" s="143">
        <f t="shared" si="8"/>
        <v>0</v>
      </c>
      <c r="G93" s="143"/>
      <c r="H93" s="143">
        <f t="shared" si="9"/>
        <v>0</v>
      </c>
      <c r="I93" s="143"/>
      <c r="J93" s="143">
        <f t="shared" si="10"/>
        <v>0</v>
      </c>
      <c r="K93" s="143">
        <f t="shared" si="12"/>
        <v>0</v>
      </c>
      <c r="L93" s="143">
        <f t="shared" si="12"/>
        <v>0</v>
      </c>
      <c r="M93" s="102" t="s">
        <v>52</v>
      </c>
      <c r="N93" s="105" t="s">
        <v>1218</v>
      </c>
      <c r="O93" s="105" t="s">
        <v>52</v>
      </c>
      <c r="P93" s="105" t="s">
        <v>52</v>
      </c>
      <c r="Q93" s="105" t="s">
        <v>699</v>
      </c>
      <c r="R93" s="105" t="s">
        <v>64</v>
      </c>
      <c r="S93" s="105" t="s">
        <v>64</v>
      </c>
      <c r="T93" s="105" t="s">
        <v>63</v>
      </c>
      <c r="U93" s="78"/>
      <c r="V93" s="78"/>
      <c r="W93" s="78"/>
      <c r="X93" s="78"/>
      <c r="Y93" s="78"/>
      <c r="Z93" s="78"/>
      <c r="AA93" s="78"/>
      <c r="AB93" s="78"/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N93" s="78"/>
      <c r="AO93" s="78"/>
      <c r="AP93" s="78"/>
      <c r="AQ93" s="78"/>
      <c r="AR93" s="105" t="s">
        <v>52</v>
      </c>
      <c r="AS93" s="105" t="s">
        <v>52</v>
      </c>
      <c r="AT93" s="78"/>
      <c r="AU93" s="105" t="s">
        <v>1219</v>
      </c>
      <c r="AV93" s="78">
        <v>65</v>
      </c>
    </row>
    <row r="94" spans="1:48" ht="30" customHeight="1">
      <c r="A94" s="102" t="s">
        <v>1216</v>
      </c>
      <c r="B94" s="102" t="s">
        <v>1220</v>
      </c>
      <c r="C94" s="102" t="s">
        <v>616</v>
      </c>
      <c r="D94" s="103">
        <v>2</v>
      </c>
      <c r="E94" s="143"/>
      <c r="F94" s="143">
        <f t="shared" si="8"/>
        <v>0</v>
      </c>
      <c r="G94" s="143"/>
      <c r="H94" s="143">
        <f t="shared" si="9"/>
        <v>0</v>
      </c>
      <c r="I94" s="143"/>
      <c r="J94" s="143">
        <f t="shared" si="10"/>
        <v>0</v>
      </c>
      <c r="K94" s="143">
        <f t="shared" si="12"/>
        <v>0</v>
      </c>
      <c r="L94" s="143">
        <f t="shared" si="12"/>
        <v>0</v>
      </c>
      <c r="M94" s="102" t="s">
        <v>52</v>
      </c>
      <c r="N94" s="105" t="s">
        <v>1221</v>
      </c>
      <c r="O94" s="105" t="s">
        <v>52</v>
      </c>
      <c r="P94" s="105" t="s">
        <v>52</v>
      </c>
      <c r="Q94" s="105" t="s">
        <v>699</v>
      </c>
      <c r="R94" s="105" t="s">
        <v>64</v>
      </c>
      <c r="S94" s="105" t="s">
        <v>64</v>
      </c>
      <c r="T94" s="105" t="s">
        <v>63</v>
      </c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78"/>
      <c r="AG94" s="78"/>
      <c r="AH94" s="78"/>
      <c r="AI94" s="78"/>
      <c r="AJ94" s="78"/>
      <c r="AK94" s="78"/>
      <c r="AL94" s="78"/>
      <c r="AM94" s="78"/>
      <c r="AN94" s="78"/>
      <c r="AO94" s="78"/>
      <c r="AP94" s="78"/>
      <c r="AQ94" s="78"/>
      <c r="AR94" s="105" t="s">
        <v>52</v>
      </c>
      <c r="AS94" s="105" t="s">
        <v>52</v>
      </c>
      <c r="AT94" s="78"/>
      <c r="AU94" s="105" t="s">
        <v>1222</v>
      </c>
      <c r="AV94" s="78">
        <v>66</v>
      </c>
    </row>
    <row r="95" spans="1:48" ht="30" customHeight="1">
      <c r="A95" s="102" t="s">
        <v>1216</v>
      </c>
      <c r="B95" s="102" t="s">
        <v>1223</v>
      </c>
      <c r="C95" s="102" t="s">
        <v>616</v>
      </c>
      <c r="D95" s="103">
        <v>4</v>
      </c>
      <c r="E95" s="143"/>
      <c r="F95" s="143">
        <f t="shared" si="8"/>
        <v>0</v>
      </c>
      <c r="G95" s="143"/>
      <c r="H95" s="143">
        <f t="shared" si="9"/>
        <v>0</v>
      </c>
      <c r="I95" s="143"/>
      <c r="J95" s="143">
        <f t="shared" si="10"/>
        <v>0</v>
      </c>
      <c r="K95" s="143">
        <f t="shared" si="12"/>
        <v>0</v>
      </c>
      <c r="L95" s="143">
        <f t="shared" si="12"/>
        <v>0</v>
      </c>
      <c r="M95" s="102" t="s">
        <v>52</v>
      </c>
      <c r="N95" s="105" t="s">
        <v>1224</v>
      </c>
      <c r="O95" s="105" t="s">
        <v>52</v>
      </c>
      <c r="P95" s="105" t="s">
        <v>52</v>
      </c>
      <c r="Q95" s="105" t="s">
        <v>699</v>
      </c>
      <c r="R95" s="105" t="s">
        <v>64</v>
      </c>
      <c r="S95" s="105" t="s">
        <v>64</v>
      </c>
      <c r="T95" s="105" t="s">
        <v>63</v>
      </c>
      <c r="U95" s="78"/>
      <c r="V95" s="78"/>
      <c r="W95" s="78"/>
      <c r="X95" s="78"/>
      <c r="Y95" s="78"/>
      <c r="Z95" s="78"/>
      <c r="AA95" s="78"/>
      <c r="AB95" s="78"/>
      <c r="AC95" s="78"/>
      <c r="AD95" s="78"/>
      <c r="AE95" s="78"/>
      <c r="AF95" s="78"/>
      <c r="AG95" s="78"/>
      <c r="AH95" s="78"/>
      <c r="AI95" s="78"/>
      <c r="AJ95" s="78"/>
      <c r="AK95" s="78"/>
      <c r="AL95" s="78"/>
      <c r="AM95" s="78"/>
      <c r="AN95" s="78"/>
      <c r="AO95" s="78"/>
      <c r="AP95" s="78"/>
      <c r="AQ95" s="78"/>
      <c r="AR95" s="105" t="s">
        <v>52</v>
      </c>
      <c r="AS95" s="105" t="s">
        <v>52</v>
      </c>
      <c r="AT95" s="78"/>
      <c r="AU95" s="105" t="s">
        <v>1225</v>
      </c>
      <c r="AV95" s="78">
        <v>67</v>
      </c>
    </row>
    <row r="96" spans="1:48" ht="30" customHeight="1">
      <c r="A96" s="102" t="s">
        <v>1226</v>
      </c>
      <c r="B96" s="102" t="s">
        <v>1227</v>
      </c>
      <c r="C96" s="102" t="s">
        <v>616</v>
      </c>
      <c r="D96" s="103">
        <v>4</v>
      </c>
      <c r="E96" s="143"/>
      <c r="F96" s="143">
        <f t="shared" si="8"/>
        <v>0</v>
      </c>
      <c r="G96" s="143"/>
      <c r="H96" s="143">
        <f t="shared" si="9"/>
        <v>0</v>
      </c>
      <c r="I96" s="143"/>
      <c r="J96" s="143">
        <f t="shared" si="10"/>
        <v>0</v>
      </c>
      <c r="K96" s="143">
        <f t="shared" si="12"/>
        <v>0</v>
      </c>
      <c r="L96" s="143">
        <f t="shared" si="12"/>
        <v>0</v>
      </c>
      <c r="M96" s="102" t="s">
        <v>52</v>
      </c>
      <c r="N96" s="105" t="s">
        <v>1228</v>
      </c>
      <c r="O96" s="105" t="s">
        <v>52</v>
      </c>
      <c r="P96" s="105" t="s">
        <v>52</v>
      </c>
      <c r="Q96" s="105" t="s">
        <v>699</v>
      </c>
      <c r="R96" s="105" t="s">
        <v>64</v>
      </c>
      <c r="S96" s="105" t="s">
        <v>64</v>
      </c>
      <c r="T96" s="105" t="s">
        <v>63</v>
      </c>
      <c r="U96" s="78"/>
      <c r="V96" s="78"/>
      <c r="W96" s="78"/>
      <c r="X96" s="78"/>
      <c r="Y96" s="78"/>
      <c r="Z96" s="78"/>
      <c r="AA96" s="78"/>
      <c r="AB96" s="78"/>
      <c r="AC96" s="78"/>
      <c r="AD96" s="78"/>
      <c r="AE96" s="78"/>
      <c r="AF96" s="78"/>
      <c r="AG96" s="78"/>
      <c r="AH96" s="78"/>
      <c r="AI96" s="78"/>
      <c r="AJ96" s="78"/>
      <c r="AK96" s="78"/>
      <c r="AL96" s="78"/>
      <c r="AM96" s="78"/>
      <c r="AN96" s="78"/>
      <c r="AO96" s="78"/>
      <c r="AP96" s="78"/>
      <c r="AQ96" s="78"/>
      <c r="AR96" s="105" t="s">
        <v>52</v>
      </c>
      <c r="AS96" s="105" t="s">
        <v>52</v>
      </c>
      <c r="AT96" s="78"/>
      <c r="AU96" s="105" t="s">
        <v>1229</v>
      </c>
      <c r="AV96" s="78">
        <v>68</v>
      </c>
    </row>
    <row r="97" spans="1:48" ht="30" customHeight="1">
      <c r="A97" s="102" t="s">
        <v>1226</v>
      </c>
      <c r="B97" s="102" t="s">
        <v>1230</v>
      </c>
      <c r="C97" s="102" t="s">
        <v>616</v>
      </c>
      <c r="D97" s="103">
        <v>22</v>
      </c>
      <c r="E97" s="143"/>
      <c r="F97" s="143">
        <f t="shared" si="8"/>
        <v>0</v>
      </c>
      <c r="G97" s="143"/>
      <c r="H97" s="143">
        <f t="shared" si="9"/>
        <v>0</v>
      </c>
      <c r="I97" s="143"/>
      <c r="J97" s="143">
        <f t="shared" si="10"/>
        <v>0</v>
      </c>
      <c r="K97" s="143">
        <f t="shared" si="12"/>
        <v>0</v>
      </c>
      <c r="L97" s="143">
        <f t="shared" si="12"/>
        <v>0</v>
      </c>
      <c r="M97" s="102" t="s">
        <v>52</v>
      </c>
      <c r="N97" s="105" t="s">
        <v>1231</v>
      </c>
      <c r="O97" s="105" t="s">
        <v>52</v>
      </c>
      <c r="P97" s="105" t="s">
        <v>52</v>
      </c>
      <c r="Q97" s="105" t="s">
        <v>699</v>
      </c>
      <c r="R97" s="105" t="s">
        <v>64</v>
      </c>
      <c r="S97" s="105" t="s">
        <v>64</v>
      </c>
      <c r="T97" s="105" t="s">
        <v>63</v>
      </c>
      <c r="U97" s="78"/>
      <c r="V97" s="78"/>
      <c r="W97" s="78"/>
      <c r="X97" s="78"/>
      <c r="Y97" s="78"/>
      <c r="Z97" s="78"/>
      <c r="AA97" s="78"/>
      <c r="AB97" s="78"/>
      <c r="AC97" s="78"/>
      <c r="AD97" s="78"/>
      <c r="AE97" s="78"/>
      <c r="AF97" s="78"/>
      <c r="AG97" s="78"/>
      <c r="AH97" s="78"/>
      <c r="AI97" s="78"/>
      <c r="AJ97" s="78"/>
      <c r="AK97" s="78"/>
      <c r="AL97" s="78"/>
      <c r="AM97" s="78"/>
      <c r="AN97" s="78"/>
      <c r="AO97" s="78"/>
      <c r="AP97" s="78"/>
      <c r="AQ97" s="78"/>
      <c r="AR97" s="105" t="s">
        <v>52</v>
      </c>
      <c r="AS97" s="105" t="s">
        <v>52</v>
      </c>
      <c r="AT97" s="78"/>
      <c r="AU97" s="105" t="s">
        <v>1232</v>
      </c>
      <c r="AV97" s="78">
        <v>69</v>
      </c>
    </row>
    <row r="98" spans="1:48" ht="30" customHeight="1">
      <c r="A98" s="102" t="s">
        <v>1226</v>
      </c>
      <c r="B98" s="102" t="s">
        <v>1233</v>
      </c>
      <c r="C98" s="102" t="s">
        <v>616</v>
      </c>
      <c r="D98" s="103">
        <v>1</v>
      </c>
      <c r="E98" s="143"/>
      <c r="F98" s="143">
        <f t="shared" si="8"/>
        <v>0</v>
      </c>
      <c r="G98" s="143"/>
      <c r="H98" s="143">
        <f t="shared" si="9"/>
        <v>0</v>
      </c>
      <c r="I98" s="143"/>
      <c r="J98" s="143">
        <f t="shared" si="10"/>
        <v>0</v>
      </c>
      <c r="K98" s="143">
        <f t="shared" si="12"/>
        <v>0</v>
      </c>
      <c r="L98" s="143">
        <f t="shared" si="12"/>
        <v>0</v>
      </c>
      <c r="M98" s="102" t="s">
        <v>52</v>
      </c>
      <c r="N98" s="105" t="s">
        <v>1234</v>
      </c>
      <c r="O98" s="105" t="s">
        <v>52</v>
      </c>
      <c r="P98" s="105" t="s">
        <v>52</v>
      </c>
      <c r="Q98" s="105" t="s">
        <v>699</v>
      </c>
      <c r="R98" s="105" t="s">
        <v>64</v>
      </c>
      <c r="S98" s="105" t="s">
        <v>64</v>
      </c>
      <c r="T98" s="105" t="s">
        <v>63</v>
      </c>
      <c r="U98" s="78"/>
      <c r="V98" s="78"/>
      <c r="W98" s="78"/>
      <c r="X98" s="78"/>
      <c r="Y98" s="78"/>
      <c r="Z98" s="78"/>
      <c r="AA98" s="78"/>
      <c r="AB98" s="78"/>
      <c r="AC98" s="78"/>
      <c r="AD98" s="78"/>
      <c r="AE98" s="78"/>
      <c r="AF98" s="78"/>
      <c r="AG98" s="78"/>
      <c r="AH98" s="78"/>
      <c r="AI98" s="78"/>
      <c r="AJ98" s="78"/>
      <c r="AK98" s="78"/>
      <c r="AL98" s="78"/>
      <c r="AM98" s="78"/>
      <c r="AN98" s="78"/>
      <c r="AO98" s="78"/>
      <c r="AP98" s="78"/>
      <c r="AQ98" s="78"/>
      <c r="AR98" s="105" t="s">
        <v>52</v>
      </c>
      <c r="AS98" s="105" t="s">
        <v>52</v>
      </c>
      <c r="AT98" s="78"/>
      <c r="AU98" s="105" t="s">
        <v>1235</v>
      </c>
      <c r="AV98" s="78">
        <v>70</v>
      </c>
    </row>
    <row r="99" spans="1:48" ht="30" customHeight="1">
      <c r="A99" s="102" t="s">
        <v>1236</v>
      </c>
      <c r="B99" s="102" t="s">
        <v>1046</v>
      </c>
      <c r="C99" s="102" t="s">
        <v>60</v>
      </c>
      <c r="D99" s="103">
        <v>1</v>
      </c>
      <c r="E99" s="143"/>
      <c r="F99" s="143">
        <f t="shared" si="8"/>
        <v>0</v>
      </c>
      <c r="G99" s="143"/>
      <c r="H99" s="143">
        <f t="shared" si="9"/>
        <v>0</v>
      </c>
      <c r="I99" s="143"/>
      <c r="J99" s="143">
        <f t="shared" si="10"/>
        <v>0</v>
      </c>
      <c r="K99" s="143">
        <f t="shared" si="12"/>
        <v>0</v>
      </c>
      <c r="L99" s="143">
        <f t="shared" si="12"/>
        <v>0</v>
      </c>
      <c r="M99" s="102" t="s">
        <v>213</v>
      </c>
      <c r="N99" s="105" t="s">
        <v>1237</v>
      </c>
      <c r="O99" s="105" t="s">
        <v>52</v>
      </c>
      <c r="P99" s="105" t="s">
        <v>52</v>
      </c>
      <c r="Q99" s="105" t="s">
        <v>699</v>
      </c>
      <c r="R99" s="105" t="s">
        <v>63</v>
      </c>
      <c r="S99" s="105" t="s">
        <v>64</v>
      </c>
      <c r="T99" s="105" t="s">
        <v>64</v>
      </c>
      <c r="U99" s="78"/>
      <c r="V99" s="78"/>
      <c r="W99" s="78"/>
      <c r="X99" s="78"/>
      <c r="Y99" s="78"/>
      <c r="Z99" s="78"/>
      <c r="AA99" s="78"/>
      <c r="AB99" s="78"/>
      <c r="AC99" s="78"/>
      <c r="AD99" s="78"/>
      <c r="AE99" s="78"/>
      <c r="AF99" s="78"/>
      <c r="AG99" s="78"/>
      <c r="AH99" s="78"/>
      <c r="AI99" s="78"/>
      <c r="AJ99" s="78"/>
      <c r="AK99" s="78"/>
      <c r="AL99" s="78"/>
      <c r="AM99" s="78"/>
      <c r="AN99" s="78"/>
      <c r="AO99" s="78"/>
      <c r="AP99" s="78"/>
      <c r="AQ99" s="78"/>
      <c r="AR99" s="105" t="s">
        <v>52</v>
      </c>
      <c r="AS99" s="105" t="s">
        <v>52</v>
      </c>
      <c r="AT99" s="78"/>
      <c r="AU99" s="105" t="s">
        <v>1238</v>
      </c>
      <c r="AV99" s="78">
        <v>71</v>
      </c>
    </row>
    <row r="100" spans="1:48" ht="30" customHeight="1">
      <c r="A100" s="102" t="s">
        <v>1239</v>
      </c>
      <c r="B100" s="102" t="s">
        <v>1240</v>
      </c>
      <c r="C100" s="102" t="s">
        <v>60</v>
      </c>
      <c r="D100" s="103">
        <v>16</v>
      </c>
      <c r="E100" s="143"/>
      <c r="F100" s="143">
        <f t="shared" si="8"/>
        <v>0</v>
      </c>
      <c r="G100" s="143"/>
      <c r="H100" s="143">
        <f t="shared" si="9"/>
        <v>0</v>
      </c>
      <c r="I100" s="143"/>
      <c r="J100" s="143">
        <f t="shared" si="10"/>
        <v>0</v>
      </c>
      <c r="K100" s="143">
        <f t="shared" si="12"/>
        <v>0</v>
      </c>
      <c r="L100" s="143">
        <f t="shared" si="12"/>
        <v>0</v>
      </c>
      <c r="M100" s="102" t="s">
        <v>227</v>
      </c>
      <c r="N100" s="105" t="s">
        <v>1241</v>
      </c>
      <c r="O100" s="105" t="s">
        <v>52</v>
      </c>
      <c r="P100" s="105" t="s">
        <v>52</v>
      </c>
      <c r="Q100" s="105" t="s">
        <v>699</v>
      </c>
      <c r="R100" s="105" t="s">
        <v>63</v>
      </c>
      <c r="S100" s="105" t="s">
        <v>64</v>
      </c>
      <c r="T100" s="105" t="s">
        <v>64</v>
      </c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78"/>
      <c r="AG100" s="78"/>
      <c r="AH100" s="78"/>
      <c r="AI100" s="78"/>
      <c r="AJ100" s="78"/>
      <c r="AK100" s="78"/>
      <c r="AL100" s="78"/>
      <c r="AM100" s="78"/>
      <c r="AN100" s="78"/>
      <c r="AO100" s="78"/>
      <c r="AP100" s="78"/>
      <c r="AQ100" s="78"/>
      <c r="AR100" s="105" t="s">
        <v>52</v>
      </c>
      <c r="AS100" s="105" t="s">
        <v>52</v>
      </c>
      <c r="AT100" s="78"/>
      <c r="AU100" s="105" t="s">
        <v>1242</v>
      </c>
      <c r="AV100" s="78">
        <v>72</v>
      </c>
    </row>
    <row r="101" spans="1:48" ht="30" customHeight="1">
      <c r="A101" s="102" t="s">
        <v>1243</v>
      </c>
      <c r="B101" s="102" t="s">
        <v>1240</v>
      </c>
      <c r="C101" s="102" t="s">
        <v>60</v>
      </c>
      <c r="D101" s="103">
        <v>4</v>
      </c>
      <c r="E101" s="143"/>
      <c r="F101" s="143">
        <f t="shared" si="8"/>
        <v>0</v>
      </c>
      <c r="G101" s="143"/>
      <c r="H101" s="143">
        <f t="shared" si="9"/>
        <v>0</v>
      </c>
      <c r="I101" s="143"/>
      <c r="J101" s="143">
        <f t="shared" si="10"/>
        <v>0</v>
      </c>
      <c r="K101" s="143">
        <f t="shared" si="12"/>
        <v>0</v>
      </c>
      <c r="L101" s="143">
        <f t="shared" si="12"/>
        <v>0</v>
      </c>
      <c r="M101" s="102" t="s">
        <v>235</v>
      </c>
      <c r="N101" s="105" t="s">
        <v>1244</v>
      </c>
      <c r="O101" s="105" t="s">
        <v>52</v>
      </c>
      <c r="P101" s="105" t="s">
        <v>52</v>
      </c>
      <c r="Q101" s="105" t="s">
        <v>699</v>
      </c>
      <c r="R101" s="105" t="s">
        <v>63</v>
      </c>
      <c r="S101" s="105" t="s">
        <v>64</v>
      </c>
      <c r="T101" s="105" t="s">
        <v>64</v>
      </c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  <c r="AG101" s="78"/>
      <c r="AH101" s="78"/>
      <c r="AI101" s="78"/>
      <c r="AJ101" s="78"/>
      <c r="AK101" s="78"/>
      <c r="AL101" s="78"/>
      <c r="AM101" s="78"/>
      <c r="AN101" s="78"/>
      <c r="AO101" s="78"/>
      <c r="AP101" s="78"/>
      <c r="AQ101" s="78"/>
      <c r="AR101" s="105" t="s">
        <v>52</v>
      </c>
      <c r="AS101" s="105" t="s">
        <v>52</v>
      </c>
      <c r="AT101" s="78"/>
      <c r="AU101" s="105" t="s">
        <v>1245</v>
      </c>
      <c r="AV101" s="78">
        <v>73</v>
      </c>
    </row>
    <row r="102" spans="1:48" ht="30" customHeight="1">
      <c r="A102" s="102" t="s">
        <v>1243</v>
      </c>
      <c r="B102" s="102" t="s">
        <v>1246</v>
      </c>
      <c r="C102" s="102" t="s">
        <v>60</v>
      </c>
      <c r="D102" s="103">
        <v>4</v>
      </c>
      <c r="E102" s="143"/>
      <c r="F102" s="143">
        <f t="shared" si="8"/>
        <v>0</v>
      </c>
      <c r="G102" s="143"/>
      <c r="H102" s="143">
        <f t="shared" si="9"/>
        <v>0</v>
      </c>
      <c r="I102" s="143"/>
      <c r="J102" s="143">
        <f t="shared" si="10"/>
        <v>0</v>
      </c>
      <c r="K102" s="143">
        <f t="shared" si="12"/>
        <v>0</v>
      </c>
      <c r="L102" s="143">
        <f t="shared" si="12"/>
        <v>0</v>
      </c>
      <c r="M102" s="102" t="s">
        <v>240</v>
      </c>
      <c r="N102" s="105" t="s">
        <v>1247</v>
      </c>
      <c r="O102" s="105" t="s">
        <v>52</v>
      </c>
      <c r="P102" s="105" t="s">
        <v>52</v>
      </c>
      <c r="Q102" s="105" t="s">
        <v>699</v>
      </c>
      <c r="R102" s="105" t="s">
        <v>63</v>
      </c>
      <c r="S102" s="105" t="s">
        <v>64</v>
      </c>
      <c r="T102" s="105" t="s">
        <v>64</v>
      </c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78"/>
      <c r="AG102" s="78"/>
      <c r="AH102" s="78"/>
      <c r="AI102" s="78"/>
      <c r="AJ102" s="78"/>
      <c r="AK102" s="78"/>
      <c r="AL102" s="78"/>
      <c r="AM102" s="78"/>
      <c r="AN102" s="78"/>
      <c r="AO102" s="78"/>
      <c r="AP102" s="78"/>
      <c r="AQ102" s="78"/>
      <c r="AR102" s="105" t="s">
        <v>52</v>
      </c>
      <c r="AS102" s="105" t="s">
        <v>52</v>
      </c>
      <c r="AT102" s="78"/>
      <c r="AU102" s="105" t="s">
        <v>1248</v>
      </c>
      <c r="AV102" s="78">
        <v>74</v>
      </c>
    </row>
    <row r="103" spans="1:48" ht="30" customHeight="1">
      <c r="A103" s="102" t="s">
        <v>1030</v>
      </c>
      <c r="B103" s="102" t="s">
        <v>1031</v>
      </c>
      <c r="C103" s="102" t="s">
        <v>1032</v>
      </c>
      <c r="D103" s="103">
        <v>0</v>
      </c>
      <c r="E103" s="143"/>
      <c r="F103" s="143">
        <f t="shared" si="8"/>
        <v>0</v>
      </c>
      <c r="G103" s="143"/>
      <c r="H103" s="143">
        <f t="shared" si="9"/>
        <v>0</v>
      </c>
      <c r="I103" s="143"/>
      <c r="J103" s="143">
        <f t="shared" si="10"/>
        <v>0</v>
      </c>
      <c r="K103" s="143">
        <f t="shared" si="12"/>
        <v>0</v>
      </c>
      <c r="L103" s="143">
        <f t="shared" si="12"/>
        <v>0</v>
      </c>
      <c r="M103" s="102" t="s">
        <v>52</v>
      </c>
      <c r="N103" s="105" t="s">
        <v>1033</v>
      </c>
      <c r="O103" s="105" t="s">
        <v>52</v>
      </c>
      <c r="P103" s="105" t="s">
        <v>52</v>
      </c>
      <c r="Q103" s="105" t="s">
        <v>699</v>
      </c>
      <c r="R103" s="105" t="s">
        <v>64</v>
      </c>
      <c r="S103" s="105" t="s">
        <v>64</v>
      </c>
      <c r="T103" s="105" t="s">
        <v>63</v>
      </c>
      <c r="U103" s="78"/>
      <c r="V103" s="78"/>
      <c r="W103" s="78"/>
      <c r="X103" s="78"/>
      <c r="Y103" s="78">
        <v>2</v>
      </c>
      <c r="Z103" s="78"/>
      <c r="AA103" s="78"/>
      <c r="AB103" s="78"/>
      <c r="AC103" s="78"/>
      <c r="AD103" s="78"/>
      <c r="AE103" s="78"/>
      <c r="AF103" s="78"/>
      <c r="AG103" s="78"/>
      <c r="AH103" s="78"/>
      <c r="AI103" s="78"/>
      <c r="AJ103" s="78"/>
      <c r="AK103" s="78"/>
      <c r="AL103" s="78"/>
      <c r="AM103" s="78"/>
      <c r="AN103" s="78"/>
      <c r="AO103" s="78"/>
      <c r="AP103" s="78"/>
      <c r="AQ103" s="78"/>
      <c r="AR103" s="105" t="s">
        <v>52</v>
      </c>
      <c r="AS103" s="105" t="s">
        <v>52</v>
      </c>
      <c r="AT103" s="78"/>
      <c r="AU103" s="105" t="s">
        <v>1249</v>
      </c>
      <c r="AV103" s="78">
        <v>75</v>
      </c>
    </row>
    <row r="104" spans="1:48" ht="30" customHeight="1">
      <c r="A104" s="102" t="s">
        <v>1084</v>
      </c>
      <c r="B104" s="102" t="s">
        <v>1031</v>
      </c>
      <c r="C104" s="102" t="s">
        <v>1032</v>
      </c>
      <c r="D104" s="103">
        <v>0</v>
      </c>
      <c r="E104" s="143"/>
      <c r="F104" s="143">
        <f t="shared" si="8"/>
        <v>0</v>
      </c>
      <c r="G104" s="143"/>
      <c r="H104" s="143">
        <f t="shared" si="9"/>
        <v>0</v>
      </c>
      <c r="I104" s="143"/>
      <c r="J104" s="143">
        <f t="shared" si="10"/>
        <v>0</v>
      </c>
      <c r="K104" s="143">
        <f t="shared" si="12"/>
        <v>0</v>
      </c>
      <c r="L104" s="143">
        <f t="shared" si="12"/>
        <v>0</v>
      </c>
      <c r="M104" s="102" t="s">
        <v>52</v>
      </c>
      <c r="N104" s="105" t="s">
        <v>1085</v>
      </c>
      <c r="O104" s="105" t="s">
        <v>52</v>
      </c>
      <c r="P104" s="105" t="s">
        <v>52</v>
      </c>
      <c r="Q104" s="105" t="s">
        <v>699</v>
      </c>
      <c r="R104" s="105" t="s">
        <v>64</v>
      </c>
      <c r="S104" s="105" t="s">
        <v>64</v>
      </c>
      <c r="T104" s="105" t="s">
        <v>63</v>
      </c>
      <c r="U104" s="78"/>
      <c r="V104" s="78"/>
      <c r="W104" s="78"/>
      <c r="X104" s="78"/>
      <c r="Y104" s="78">
        <v>2</v>
      </c>
      <c r="Z104" s="78"/>
      <c r="AA104" s="78"/>
      <c r="AB104" s="78"/>
      <c r="AC104" s="78"/>
      <c r="AD104" s="78"/>
      <c r="AE104" s="78"/>
      <c r="AF104" s="78"/>
      <c r="AG104" s="78"/>
      <c r="AH104" s="78"/>
      <c r="AI104" s="78"/>
      <c r="AJ104" s="78"/>
      <c r="AK104" s="78"/>
      <c r="AL104" s="78"/>
      <c r="AM104" s="78"/>
      <c r="AN104" s="78"/>
      <c r="AO104" s="78"/>
      <c r="AP104" s="78"/>
      <c r="AQ104" s="78"/>
      <c r="AR104" s="105" t="s">
        <v>52</v>
      </c>
      <c r="AS104" s="105" t="s">
        <v>52</v>
      </c>
      <c r="AT104" s="78"/>
      <c r="AU104" s="105" t="s">
        <v>1250</v>
      </c>
      <c r="AV104" s="78">
        <v>76</v>
      </c>
    </row>
    <row r="105" spans="1:48" ht="30" customHeight="1">
      <c r="A105" s="102" t="s">
        <v>1041</v>
      </c>
      <c r="B105" s="102" t="s">
        <v>1042</v>
      </c>
      <c r="C105" s="102" t="s">
        <v>547</v>
      </c>
      <c r="D105" s="103">
        <v>1</v>
      </c>
      <c r="E105" s="143"/>
      <c r="F105" s="143">
        <f t="shared" si="8"/>
        <v>0</v>
      </c>
      <c r="G105" s="143">
        <v>0</v>
      </c>
      <c r="H105" s="143">
        <f t="shared" si="9"/>
        <v>0</v>
      </c>
      <c r="I105" s="143">
        <v>0</v>
      </c>
      <c r="J105" s="143">
        <f t="shared" si="10"/>
        <v>0</v>
      </c>
      <c r="K105" s="143">
        <f t="shared" si="12"/>
        <v>0</v>
      </c>
      <c r="L105" s="143">
        <f t="shared" si="12"/>
        <v>0</v>
      </c>
      <c r="M105" s="102" t="s">
        <v>52</v>
      </c>
      <c r="N105" s="105" t="s">
        <v>1087</v>
      </c>
      <c r="O105" s="105" t="s">
        <v>52</v>
      </c>
      <c r="P105" s="105" t="s">
        <v>52</v>
      </c>
      <c r="Q105" s="105" t="s">
        <v>699</v>
      </c>
      <c r="R105" s="105" t="s">
        <v>64</v>
      </c>
      <c r="S105" s="105" t="s">
        <v>64</v>
      </c>
      <c r="T105" s="105" t="s">
        <v>64</v>
      </c>
      <c r="U105" s="78"/>
      <c r="V105" s="78"/>
      <c r="W105" s="78"/>
      <c r="X105" s="78"/>
      <c r="Y105" s="78"/>
      <c r="Z105" s="78"/>
      <c r="AA105" s="78"/>
      <c r="AB105" s="78"/>
      <c r="AC105" s="78"/>
      <c r="AD105" s="78"/>
      <c r="AE105" s="78"/>
      <c r="AF105" s="78"/>
      <c r="AG105" s="78"/>
      <c r="AH105" s="78"/>
      <c r="AI105" s="78"/>
      <c r="AJ105" s="78"/>
      <c r="AK105" s="78"/>
      <c r="AL105" s="78"/>
      <c r="AM105" s="78"/>
      <c r="AN105" s="78"/>
      <c r="AO105" s="78"/>
      <c r="AP105" s="78"/>
      <c r="AQ105" s="78"/>
      <c r="AR105" s="105" t="s">
        <v>52</v>
      </c>
      <c r="AS105" s="105" t="s">
        <v>52</v>
      </c>
      <c r="AT105" s="78"/>
      <c r="AU105" s="105" t="s">
        <v>1251</v>
      </c>
      <c r="AV105" s="78">
        <v>203</v>
      </c>
    </row>
    <row r="106" spans="1:48" ht="30" customHeight="1">
      <c r="A106" s="103"/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</row>
    <row r="107" spans="1:48" ht="30" customHeight="1">
      <c r="A107" s="103"/>
      <c r="B107" s="103"/>
      <c r="C107" s="103"/>
      <c r="D107" s="103"/>
      <c r="E107" s="103"/>
      <c r="F107" s="103"/>
      <c r="G107" s="103"/>
      <c r="H107" s="103"/>
      <c r="I107" s="103"/>
      <c r="J107" s="103"/>
      <c r="K107" s="103"/>
      <c r="L107" s="103"/>
      <c r="M107" s="103"/>
    </row>
    <row r="108" spans="1:48" ht="30" customHeight="1">
      <c r="A108" s="103"/>
      <c r="B108" s="103"/>
      <c r="C108" s="103"/>
      <c r="D108" s="103"/>
      <c r="E108" s="103"/>
      <c r="F108" s="103"/>
      <c r="G108" s="103"/>
      <c r="H108" s="103"/>
      <c r="I108" s="103"/>
      <c r="J108" s="103"/>
      <c r="K108" s="103"/>
      <c r="L108" s="103"/>
      <c r="M108" s="103"/>
    </row>
    <row r="109" spans="1:48" ht="30" customHeight="1">
      <c r="A109" s="103"/>
      <c r="B109" s="103"/>
      <c r="C109" s="103"/>
      <c r="D109" s="103"/>
      <c r="E109" s="103"/>
      <c r="F109" s="103"/>
      <c r="G109" s="103"/>
      <c r="H109" s="103"/>
      <c r="I109" s="103"/>
      <c r="J109" s="103"/>
      <c r="K109" s="103"/>
      <c r="L109" s="103"/>
      <c r="M109" s="103"/>
    </row>
    <row r="110" spans="1:48" ht="30" customHeight="1">
      <c r="A110" s="103"/>
      <c r="B110" s="103"/>
      <c r="C110" s="103"/>
      <c r="D110" s="103"/>
      <c r="E110" s="103"/>
      <c r="F110" s="103"/>
      <c r="G110" s="103"/>
      <c r="H110" s="103"/>
      <c r="I110" s="103"/>
      <c r="J110" s="103"/>
      <c r="K110" s="103"/>
      <c r="L110" s="103"/>
      <c r="M110" s="103"/>
    </row>
    <row r="111" spans="1:48" ht="30" customHeight="1">
      <c r="A111" s="103"/>
      <c r="B111" s="103"/>
      <c r="C111" s="103"/>
      <c r="D111" s="103"/>
      <c r="E111" s="103"/>
      <c r="F111" s="103"/>
      <c r="G111" s="103"/>
      <c r="H111" s="103"/>
      <c r="I111" s="103"/>
      <c r="J111" s="103"/>
      <c r="K111" s="103"/>
      <c r="L111" s="103"/>
      <c r="M111" s="103"/>
    </row>
    <row r="112" spans="1:48" ht="30" customHeight="1">
      <c r="A112" s="103"/>
      <c r="B112" s="103"/>
      <c r="C112" s="103"/>
      <c r="D112" s="103"/>
      <c r="E112" s="103"/>
      <c r="F112" s="103"/>
      <c r="G112" s="103"/>
      <c r="H112" s="103"/>
      <c r="I112" s="103"/>
      <c r="J112" s="103"/>
      <c r="K112" s="103"/>
      <c r="L112" s="103"/>
      <c r="M112" s="103"/>
    </row>
    <row r="113" spans="1:48" ht="30" customHeight="1">
      <c r="A113" s="103"/>
      <c r="B113" s="103"/>
      <c r="C113" s="103"/>
      <c r="D113" s="103"/>
      <c r="E113" s="103"/>
      <c r="F113" s="103"/>
      <c r="G113" s="103"/>
      <c r="H113" s="103"/>
      <c r="I113" s="103"/>
      <c r="J113" s="103"/>
      <c r="K113" s="103"/>
      <c r="L113" s="103"/>
      <c r="M113" s="103"/>
    </row>
    <row r="114" spans="1:48" ht="30" customHeight="1">
      <c r="A114" s="103"/>
      <c r="B114" s="103"/>
      <c r="C114" s="103"/>
      <c r="D114" s="103"/>
      <c r="E114" s="103"/>
      <c r="F114" s="103"/>
      <c r="G114" s="103"/>
      <c r="H114" s="103"/>
      <c r="I114" s="103"/>
      <c r="J114" s="103"/>
      <c r="K114" s="103"/>
      <c r="L114" s="103"/>
      <c r="M114" s="103"/>
    </row>
    <row r="115" spans="1:48" ht="30" customHeight="1">
      <c r="A115" s="103"/>
      <c r="B115" s="103"/>
      <c r="C115" s="103"/>
      <c r="D115" s="103"/>
      <c r="E115" s="103"/>
      <c r="F115" s="103"/>
      <c r="G115" s="103"/>
      <c r="H115" s="103"/>
      <c r="I115" s="103"/>
      <c r="J115" s="103"/>
      <c r="K115" s="103"/>
      <c r="L115" s="103"/>
      <c r="M115" s="103"/>
    </row>
    <row r="116" spans="1:48" ht="30" customHeight="1">
      <c r="A116" s="103"/>
      <c r="B116" s="103"/>
      <c r="C116" s="103"/>
      <c r="D116" s="103"/>
      <c r="E116" s="103"/>
      <c r="F116" s="103"/>
      <c r="G116" s="103"/>
      <c r="H116" s="103"/>
      <c r="I116" s="103"/>
      <c r="J116" s="103"/>
      <c r="K116" s="103"/>
      <c r="L116" s="103"/>
      <c r="M116" s="103"/>
    </row>
    <row r="117" spans="1:48" ht="30" customHeight="1">
      <c r="A117" s="103"/>
      <c r="B117" s="103"/>
      <c r="C117" s="103"/>
      <c r="D117" s="103"/>
      <c r="E117" s="103"/>
      <c r="F117" s="103"/>
      <c r="G117" s="103"/>
      <c r="H117" s="103"/>
      <c r="I117" s="103"/>
      <c r="J117" s="103"/>
      <c r="K117" s="103"/>
      <c r="L117" s="103"/>
      <c r="M117" s="103"/>
    </row>
    <row r="118" spans="1:48" ht="30" customHeight="1">
      <c r="A118" s="103" t="s">
        <v>112</v>
      </c>
      <c r="B118" s="103"/>
      <c r="C118" s="103"/>
      <c r="D118" s="103"/>
      <c r="E118" s="103"/>
      <c r="F118" s="143">
        <f>SUM(F51:F117)</f>
        <v>0</v>
      </c>
      <c r="G118" s="103"/>
      <c r="H118" s="143">
        <f>SUM(H51:H117)</f>
        <v>0</v>
      </c>
      <c r="I118" s="103"/>
      <c r="J118" s="143">
        <f>SUM(J51:J117)</f>
        <v>0</v>
      </c>
      <c r="K118" s="103"/>
      <c r="L118" s="143">
        <f>SUM(L51:L117)</f>
        <v>0</v>
      </c>
      <c r="M118" s="103"/>
      <c r="N118" t="s">
        <v>113</v>
      </c>
    </row>
    <row r="119" spans="1:48" ht="30" customHeight="1">
      <c r="A119" s="102" t="s">
        <v>1007</v>
      </c>
      <c r="B119" s="103"/>
      <c r="C119" s="103"/>
      <c r="D119" s="103"/>
      <c r="E119" s="103"/>
      <c r="F119" s="103"/>
      <c r="G119" s="103"/>
      <c r="H119" s="103"/>
      <c r="I119" s="103"/>
      <c r="J119" s="103"/>
      <c r="K119" s="103"/>
      <c r="L119" s="103"/>
      <c r="M119" s="103"/>
      <c r="N119" s="78"/>
      <c r="O119" s="78"/>
      <c r="P119" s="78"/>
      <c r="Q119" s="105" t="s">
        <v>1008</v>
      </c>
      <c r="R119" s="78"/>
      <c r="S119" s="78"/>
      <c r="T119" s="78"/>
      <c r="U119" s="78"/>
      <c r="V119" s="78"/>
      <c r="W119" s="78"/>
      <c r="X119" s="78"/>
      <c r="Y119" s="78"/>
      <c r="Z119" s="78"/>
      <c r="AA119" s="78"/>
      <c r="AB119" s="78"/>
      <c r="AC119" s="78"/>
      <c r="AD119" s="78"/>
      <c r="AE119" s="78"/>
      <c r="AF119" s="78"/>
      <c r="AG119" s="78"/>
      <c r="AH119" s="78"/>
      <c r="AI119" s="78"/>
      <c r="AJ119" s="78"/>
      <c r="AK119" s="78"/>
      <c r="AL119" s="78"/>
      <c r="AM119" s="78"/>
      <c r="AN119" s="78"/>
      <c r="AO119" s="78"/>
      <c r="AP119" s="78"/>
      <c r="AQ119" s="78"/>
      <c r="AR119" s="78"/>
      <c r="AS119" s="78"/>
      <c r="AT119" s="78"/>
      <c r="AU119" s="78"/>
      <c r="AV119" s="78"/>
    </row>
    <row r="120" spans="1:48" ht="30" customHeight="1">
      <c r="A120" s="102" t="s">
        <v>1049</v>
      </c>
      <c r="B120" s="102" t="s">
        <v>1050</v>
      </c>
      <c r="C120" s="102" t="s">
        <v>830</v>
      </c>
      <c r="D120" s="103">
        <v>6</v>
      </c>
      <c r="E120" s="143"/>
      <c r="F120" s="143"/>
      <c r="G120" s="143"/>
      <c r="H120" s="143"/>
      <c r="I120" s="143"/>
      <c r="J120" s="143"/>
      <c r="K120" s="143"/>
      <c r="L120" s="143"/>
      <c r="M120" s="102" t="s">
        <v>52</v>
      </c>
      <c r="N120" s="105" t="s">
        <v>1051</v>
      </c>
      <c r="O120" s="105" t="s">
        <v>52</v>
      </c>
      <c r="P120" s="105" t="s">
        <v>52</v>
      </c>
      <c r="Q120" s="105" t="s">
        <v>1008</v>
      </c>
      <c r="R120" s="105" t="s">
        <v>64</v>
      </c>
      <c r="S120" s="105" t="s">
        <v>64</v>
      </c>
      <c r="T120" s="105" t="s">
        <v>63</v>
      </c>
      <c r="U120" s="78"/>
      <c r="V120" s="78"/>
      <c r="W120" s="78"/>
      <c r="X120" s="78">
        <v>1</v>
      </c>
      <c r="Y120" s="78"/>
      <c r="Z120" s="78"/>
      <c r="AA120" s="78"/>
      <c r="AB120" s="78"/>
      <c r="AC120" s="78"/>
      <c r="AD120" s="78"/>
      <c r="AE120" s="78"/>
      <c r="AF120" s="78"/>
      <c r="AG120" s="78"/>
      <c r="AH120" s="78"/>
      <c r="AI120" s="78"/>
      <c r="AJ120" s="78"/>
      <c r="AK120" s="78"/>
      <c r="AL120" s="78"/>
      <c r="AM120" s="78"/>
      <c r="AN120" s="78"/>
      <c r="AO120" s="78"/>
      <c r="AP120" s="78"/>
      <c r="AQ120" s="78"/>
      <c r="AR120" s="105" t="s">
        <v>52</v>
      </c>
      <c r="AS120" s="105" t="s">
        <v>52</v>
      </c>
      <c r="AT120" s="78"/>
      <c r="AU120" s="105" t="s">
        <v>1252</v>
      </c>
      <c r="AV120" s="78">
        <v>78</v>
      </c>
    </row>
    <row r="121" spans="1:48" ht="30" customHeight="1">
      <c r="A121" s="102" t="s">
        <v>1049</v>
      </c>
      <c r="B121" s="102" t="s">
        <v>1053</v>
      </c>
      <c r="C121" s="102" t="s">
        <v>830</v>
      </c>
      <c r="D121" s="103">
        <v>19</v>
      </c>
      <c r="E121" s="143"/>
      <c r="F121" s="143"/>
      <c r="G121" s="143"/>
      <c r="H121" s="143"/>
      <c r="I121" s="143"/>
      <c r="J121" s="143"/>
      <c r="K121" s="143"/>
      <c r="L121" s="143"/>
      <c r="M121" s="102" t="s">
        <v>52</v>
      </c>
      <c r="N121" s="105" t="s">
        <v>1054</v>
      </c>
      <c r="O121" s="105" t="s">
        <v>52</v>
      </c>
      <c r="P121" s="105" t="s">
        <v>52</v>
      </c>
      <c r="Q121" s="105" t="s">
        <v>1008</v>
      </c>
      <c r="R121" s="105" t="s">
        <v>64</v>
      </c>
      <c r="S121" s="105" t="s">
        <v>64</v>
      </c>
      <c r="T121" s="105" t="s">
        <v>63</v>
      </c>
      <c r="U121" s="78"/>
      <c r="V121" s="78"/>
      <c r="W121" s="78"/>
      <c r="X121" s="78">
        <v>1</v>
      </c>
      <c r="Y121" s="78"/>
      <c r="Z121" s="78"/>
      <c r="AA121" s="78"/>
      <c r="AB121" s="78"/>
      <c r="AC121" s="78"/>
      <c r="AD121" s="78"/>
      <c r="AE121" s="78"/>
      <c r="AF121" s="78"/>
      <c r="AG121" s="78"/>
      <c r="AH121" s="78"/>
      <c r="AI121" s="78"/>
      <c r="AJ121" s="78"/>
      <c r="AK121" s="78"/>
      <c r="AL121" s="78"/>
      <c r="AM121" s="78"/>
      <c r="AN121" s="78"/>
      <c r="AO121" s="78"/>
      <c r="AP121" s="78"/>
      <c r="AQ121" s="78"/>
      <c r="AR121" s="105" t="s">
        <v>52</v>
      </c>
      <c r="AS121" s="105" t="s">
        <v>52</v>
      </c>
      <c r="AT121" s="78"/>
      <c r="AU121" s="105" t="s">
        <v>1253</v>
      </c>
      <c r="AV121" s="78">
        <v>79</v>
      </c>
    </row>
    <row r="122" spans="1:48" ht="30" customHeight="1">
      <c r="A122" s="102" t="s">
        <v>1056</v>
      </c>
      <c r="B122" s="102" t="s">
        <v>1057</v>
      </c>
      <c r="C122" s="102" t="s">
        <v>547</v>
      </c>
      <c r="D122" s="103">
        <v>1</v>
      </c>
      <c r="E122" s="143"/>
      <c r="F122" s="143"/>
      <c r="G122" s="143"/>
      <c r="H122" s="143"/>
      <c r="I122" s="143"/>
      <c r="J122" s="143"/>
      <c r="K122" s="143"/>
      <c r="L122" s="143"/>
      <c r="M122" s="102" t="s">
        <v>52</v>
      </c>
      <c r="N122" s="105" t="s">
        <v>1043</v>
      </c>
      <c r="O122" s="105" t="s">
        <v>52</v>
      </c>
      <c r="P122" s="105" t="s">
        <v>52</v>
      </c>
      <c r="Q122" s="105" t="s">
        <v>1008</v>
      </c>
      <c r="R122" s="105" t="s">
        <v>64</v>
      </c>
      <c r="S122" s="105" t="s">
        <v>64</v>
      </c>
      <c r="T122" s="105" t="s">
        <v>64</v>
      </c>
      <c r="U122" s="78"/>
      <c r="V122" s="78"/>
      <c r="W122" s="78"/>
      <c r="X122" s="78"/>
      <c r="Y122" s="78"/>
      <c r="Z122" s="78"/>
      <c r="AA122" s="78"/>
      <c r="AB122" s="78"/>
      <c r="AC122" s="78"/>
      <c r="AD122" s="78"/>
      <c r="AE122" s="78"/>
      <c r="AF122" s="78"/>
      <c r="AG122" s="78"/>
      <c r="AH122" s="78"/>
      <c r="AI122" s="78"/>
      <c r="AJ122" s="78"/>
      <c r="AK122" s="78"/>
      <c r="AL122" s="78"/>
      <c r="AM122" s="78"/>
      <c r="AN122" s="78"/>
      <c r="AO122" s="78"/>
      <c r="AP122" s="78"/>
      <c r="AQ122" s="78"/>
      <c r="AR122" s="105" t="s">
        <v>52</v>
      </c>
      <c r="AS122" s="105" t="s">
        <v>52</v>
      </c>
      <c r="AT122" s="78"/>
      <c r="AU122" s="105" t="s">
        <v>1254</v>
      </c>
      <c r="AV122" s="78">
        <v>204</v>
      </c>
    </row>
    <row r="123" spans="1:48" ht="30" customHeight="1">
      <c r="A123" s="102" t="s">
        <v>1059</v>
      </c>
      <c r="B123" s="102" t="s">
        <v>1255</v>
      </c>
      <c r="C123" s="102" t="s">
        <v>616</v>
      </c>
      <c r="D123" s="103">
        <v>1</v>
      </c>
      <c r="E123" s="143"/>
      <c r="F123" s="143"/>
      <c r="G123" s="143"/>
      <c r="H123" s="143"/>
      <c r="I123" s="143"/>
      <c r="J123" s="143"/>
      <c r="K123" s="143"/>
      <c r="L123" s="143"/>
      <c r="M123" s="102" t="s">
        <v>52</v>
      </c>
      <c r="N123" s="105" t="s">
        <v>1256</v>
      </c>
      <c r="O123" s="105" t="s">
        <v>52</v>
      </c>
      <c r="P123" s="105" t="s">
        <v>52</v>
      </c>
      <c r="Q123" s="105" t="s">
        <v>1008</v>
      </c>
      <c r="R123" s="105" t="s">
        <v>64</v>
      </c>
      <c r="S123" s="105" t="s">
        <v>64</v>
      </c>
      <c r="T123" s="105" t="s">
        <v>63</v>
      </c>
      <c r="U123" s="78"/>
      <c r="V123" s="78"/>
      <c r="W123" s="78"/>
      <c r="X123" s="78"/>
      <c r="Y123" s="78"/>
      <c r="Z123" s="78"/>
      <c r="AA123" s="78"/>
      <c r="AB123" s="78"/>
      <c r="AC123" s="78"/>
      <c r="AD123" s="78"/>
      <c r="AE123" s="78"/>
      <c r="AF123" s="78"/>
      <c r="AG123" s="78"/>
      <c r="AH123" s="78"/>
      <c r="AI123" s="78"/>
      <c r="AJ123" s="78"/>
      <c r="AK123" s="78"/>
      <c r="AL123" s="78"/>
      <c r="AM123" s="78"/>
      <c r="AN123" s="78"/>
      <c r="AO123" s="78"/>
      <c r="AP123" s="78"/>
      <c r="AQ123" s="78"/>
      <c r="AR123" s="105" t="s">
        <v>52</v>
      </c>
      <c r="AS123" s="105" t="s">
        <v>52</v>
      </c>
      <c r="AT123" s="78"/>
      <c r="AU123" s="105" t="s">
        <v>1257</v>
      </c>
      <c r="AV123" s="78">
        <v>80</v>
      </c>
    </row>
    <row r="124" spans="1:48" ht="30" customHeight="1">
      <c r="A124" s="102" t="s">
        <v>1059</v>
      </c>
      <c r="B124" s="102" t="s">
        <v>1258</v>
      </c>
      <c r="C124" s="102" t="s">
        <v>616</v>
      </c>
      <c r="D124" s="103">
        <v>1</v>
      </c>
      <c r="E124" s="143"/>
      <c r="F124" s="143"/>
      <c r="G124" s="143"/>
      <c r="H124" s="143"/>
      <c r="I124" s="143"/>
      <c r="J124" s="143"/>
      <c r="K124" s="143"/>
      <c r="L124" s="143"/>
      <c r="M124" s="102" t="s">
        <v>52</v>
      </c>
      <c r="N124" s="105" t="s">
        <v>1259</v>
      </c>
      <c r="O124" s="105" t="s">
        <v>52</v>
      </c>
      <c r="P124" s="105" t="s">
        <v>52</v>
      </c>
      <c r="Q124" s="105" t="s">
        <v>1008</v>
      </c>
      <c r="R124" s="105" t="s">
        <v>64</v>
      </c>
      <c r="S124" s="105" t="s">
        <v>64</v>
      </c>
      <c r="T124" s="105" t="s">
        <v>63</v>
      </c>
      <c r="U124" s="78"/>
      <c r="V124" s="78"/>
      <c r="W124" s="78"/>
      <c r="X124" s="78"/>
      <c r="Y124" s="78"/>
      <c r="Z124" s="78"/>
      <c r="AA124" s="78"/>
      <c r="AB124" s="78"/>
      <c r="AC124" s="78"/>
      <c r="AD124" s="78"/>
      <c r="AE124" s="78"/>
      <c r="AF124" s="78"/>
      <c r="AG124" s="78"/>
      <c r="AH124" s="78"/>
      <c r="AI124" s="78"/>
      <c r="AJ124" s="78"/>
      <c r="AK124" s="78"/>
      <c r="AL124" s="78"/>
      <c r="AM124" s="78"/>
      <c r="AN124" s="78"/>
      <c r="AO124" s="78"/>
      <c r="AP124" s="78"/>
      <c r="AQ124" s="78"/>
      <c r="AR124" s="105" t="s">
        <v>52</v>
      </c>
      <c r="AS124" s="105" t="s">
        <v>52</v>
      </c>
      <c r="AT124" s="78"/>
      <c r="AU124" s="105" t="s">
        <v>1260</v>
      </c>
      <c r="AV124" s="78">
        <v>81</v>
      </c>
    </row>
    <row r="125" spans="1:48" ht="30" customHeight="1">
      <c r="A125" s="102" t="s">
        <v>1059</v>
      </c>
      <c r="B125" s="102" t="s">
        <v>1069</v>
      </c>
      <c r="C125" s="102" t="s">
        <v>616</v>
      </c>
      <c r="D125" s="103">
        <v>2</v>
      </c>
      <c r="E125" s="143"/>
      <c r="F125" s="143"/>
      <c r="G125" s="143"/>
      <c r="H125" s="143"/>
      <c r="I125" s="143"/>
      <c r="J125" s="143"/>
      <c r="K125" s="143"/>
      <c r="L125" s="143"/>
      <c r="M125" s="102" t="s">
        <v>52</v>
      </c>
      <c r="N125" s="105" t="s">
        <v>1070</v>
      </c>
      <c r="O125" s="105" t="s">
        <v>52</v>
      </c>
      <c r="P125" s="105" t="s">
        <v>52</v>
      </c>
      <c r="Q125" s="105" t="s">
        <v>1008</v>
      </c>
      <c r="R125" s="105" t="s">
        <v>64</v>
      </c>
      <c r="S125" s="105" t="s">
        <v>64</v>
      </c>
      <c r="T125" s="105" t="s">
        <v>63</v>
      </c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78"/>
      <c r="AN125" s="78"/>
      <c r="AO125" s="78"/>
      <c r="AP125" s="78"/>
      <c r="AQ125" s="78"/>
      <c r="AR125" s="105" t="s">
        <v>52</v>
      </c>
      <c r="AS125" s="105" t="s">
        <v>52</v>
      </c>
      <c r="AT125" s="78"/>
      <c r="AU125" s="105" t="s">
        <v>1261</v>
      </c>
      <c r="AV125" s="78">
        <v>82</v>
      </c>
    </row>
    <row r="126" spans="1:48" ht="30" customHeight="1">
      <c r="A126" s="102" t="s">
        <v>1059</v>
      </c>
      <c r="B126" s="102" t="s">
        <v>1262</v>
      </c>
      <c r="C126" s="102" t="s">
        <v>616</v>
      </c>
      <c r="D126" s="103">
        <v>4</v>
      </c>
      <c r="E126" s="143"/>
      <c r="F126" s="143"/>
      <c r="G126" s="143"/>
      <c r="H126" s="143"/>
      <c r="I126" s="143"/>
      <c r="J126" s="143"/>
      <c r="K126" s="143"/>
      <c r="L126" s="143"/>
      <c r="M126" s="102" t="s">
        <v>52</v>
      </c>
      <c r="N126" s="105" t="s">
        <v>1263</v>
      </c>
      <c r="O126" s="105" t="s">
        <v>52</v>
      </c>
      <c r="P126" s="105" t="s">
        <v>52</v>
      </c>
      <c r="Q126" s="105" t="s">
        <v>1008</v>
      </c>
      <c r="R126" s="105" t="s">
        <v>64</v>
      </c>
      <c r="S126" s="105" t="s">
        <v>64</v>
      </c>
      <c r="T126" s="105" t="s">
        <v>63</v>
      </c>
      <c r="U126" s="78"/>
      <c r="V126" s="78"/>
      <c r="W126" s="78"/>
      <c r="X126" s="78"/>
      <c r="Y126" s="78"/>
      <c r="Z126" s="78"/>
      <c r="AA126" s="78"/>
      <c r="AB126" s="78"/>
      <c r="AC126" s="78"/>
      <c r="AD126" s="78"/>
      <c r="AE126" s="78"/>
      <c r="AF126" s="78"/>
      <c r="AG126" s="78"/>
      <c r="AH126" s="78"/>
      <c r="AI126" s="78"/>
      <c r="AJ126" s="78"/>
      <c r="AK126" s="78"/>
      <c r="AL126" s="78"/>
      <c r="AM126" s="78"/>
      <c r="AN126" s="78"/>
      <c r="AO126" s="78"/>
      <c r="AP126" s="78"/>
      <c r="AQ126" s="78"/>
      <c r="AR126" s="105" t="s">
        <v>52</v>
      </c>
      <c r="AS126" s="105" t="s">
        <v>52</v>
      </c>
      <c r="AT126" s="78"/>
      <c r="AU126" s="105" t="s">
        <v>1264</v>
      </c>
      <c r="AV126" s="78">
        <v>83</v>
      </c>
    </row>
    <row r="127" spans="1:48" ht="30" customHeight="1">
      <c r="A127" s="102" t="s">
        <v>1059</v>
      </c>
      <c r="B127" s="102" t="s">
        <v>1265</v>
      </c>
      <c r="C127" s="102" t="s">
        <v>616</v>
      </c>
      <c r="D127" s="103">
        <v>1</v>
      </c>
      <c r="E127" s="143"/>
      <c r="F127" s="143"/>
      <c r="G127" s="143"/>
      <c r="H127" s="143"/>
      <c r="I127" s="143"/>
      <c r="J127" s="143"/>
      <c r="K127" s="143"/>
      <c r="L127" s="143"/>
      <c r="M127" s="102" t="s">
        <v>52</v>
      </c>
      <c r="N127" s="105" t="s">
        <v>1266</v>
      </c>
      <c r="O127" s="105" t="s">
        <v>52</v>
      </c>
      <c r="P127" s="105" t="s">
        <v>52</v>
      </c>
      <c r="Q127" s="105" t="s">
        <v>1008</v>
      </c>
      <c r="R127" s="105" t="s">
        <v>64</v>
      </c>
      <c r="S127" s="105" t="s">
        <v>64</v>
      </c>
      <c r="T127" s="105" t="s">
        <v>63</v>
      </c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78"/>
      <c r="AG127" s="78"/>
      <c r="AH127" s="78"/>
      <c r="AI127" s="78"/>
      <c r="AJ127" s="78"/>
      <c r="AK127" s="78"/>
      <c r="AL127" s="78"/>
      <c r="AM127" s="78"/>
      <c r="AN127" s="78"/>
      <c r="AO127" s="78"/>
      <c r="AP127" s="78"/>
      <c r="AQ127" s="78"/>
      <c r="AR127" s="105" t="s">
        <v>52</v>
      </c>
      <c r="AS127" s="105" t="s">
        <v>52</v>
      </c>
      <c r="AT127" s="78"/>
      <c r="AU127" s="105" t="s">
        <v>1267</v>
      </c>
      <c r="AV127" s="78">
        <v>84</v>
      </c>
    </row>
    <row r="128" spans="1:48" ht="30" customHeight="1">
      <c r="A128" s="102" t="s">
        <v>1059</v>
      </c>
      <c r="B128" s="102" t="s">
        <v>1072</v>
      </c>
      <c r="C128" s="102" t="s">
        <v>616</v>
      </c>
      <c r="D128" s="103">
        <v>1</v>
      </c>
      <c r="E128" s="143"/>
      <c r="F128" s="143"/>
      <c r="G128" s="143"/>
      <c r="H128" s="143"/>
      <c r="I128" s="143"/>
      <c r="J128" s="143"/>
      <c r="K128" s="143"/>
      <c r="L128" s="143"/>
      <c r="M128" s="102" t="s">
        <v>52</v>
      </c>
      <c r="N128" s="105" t="s">
        <v>1073</v>
      </c>
      <c r="O128" s="105" t="s">
        <v>52</v>
      </c>
      <c r="P128" s="105" t="s">
        <v>52</v>
      </c>
      <c r="Q128" s="105" t="s">
        <v>1008</v>
      </c>
      <c r="R128" s="105" t="s">
        <v>64</v>
      </c>
      <c r="S128" s="105" t="s">
        <v>64</v>
      </c>
      <c r="T128" s="105" t="s">
        <v>63</v>
      </c>
      <c r="U128" s="78"/>
      <c r="V128" s="78"/>
      <c r="W128" s="78"/>
      <c r="X128" s="78"/>
      <c r="Y128" s="78"/>
      <c r="Z128" s="78"/>
      <c r="AA128" s="78"/>
      <c r="AB128" s="78"/>
      <c r="AC128" s="78"/>
      <c r="AD128" s="78"/>
      <c r="AE128" s="78"/>
      <c r="AF128" s="78"/>
      <c r="AG128" s="78"/>
      <c r="AH128" s="78"/>
      <c r="AI128" s="78"/>
      <c r="AJ128" s="78"/>
      <c r="AK128" s="78"/>
      <c r="AL128" s="78"/>
      <c r="AM128" s="78"/>
      <c r="AN128" s="78"/>
      <c r="AO128" s="78"/>
      <c r="AP128" s="78"/>
      <c r="AQ128" s="78"/>
      <c r="AR128" s="105" t="s">
        <v>52</v>
      </c>
      <c r="AS128" s="105" t="s">
        <v>52</v>
      </c>
      <c r="AT128" s="78"/>
      <c r="AU128" s="105" t="s">
        <v>1268</v>
      </c>
      <c r="AV128" s="78">
        <v>85</v>
      </c>
    </row>
    <row r="129" spans="1:48" ht="30" customHeight="1">
      <c r="A129" s="102" t="s">
        <v>1059</v>
      </c>
      <c r="B129" s="102" t="s">
        <v>1269</v>
      </c>
      <c r="C129" s="102" t="s">
        <v>616</v>
      </c>
      <c r="D129" s="103">
        <v>4</v>
      </c>
      <c r="E129" s="143"/>
      <c r="F129" s="143"/>
      <c r="G129" s="143"/>
      <c r="H129" s="143"/>
      <c r="I129" s="143"/>
      <c r="J129" s="143"/>
      <c r="K129" s="143"/>
      <c r="L129" s="143"/>
      <c r="M129" s="102" t="s">
        <v>52</v>
      </c>
      <c r="N129" s="105" t="s">
        <v>1270</v>
      </c>
      <c r="O129" s="105" t="s">
        <v>52</v>
      </c>
      <c r="P129" s="105" t="s">
        <v>52</v>
      </c>
      <c r="Q129" s="105" t="s">
        <v>1008</v>
      </c>
      <c r="R129" s="105" t="s">
        <v>64</v>
      </c>
      <c r="S129" s="105" t="s">
        <v>64</v>
      </c>
      <c r="T129" s="105" t="s">
        <v>63</v>
      </c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78"/>
      <c r="AG129" s="78"/>
      <c r="AH129" s="78"/>
      <c r="AI129" s="78"/>
      <c r="AJ129" s="78"/>
      <c r="AK129" s="78"/>
      <c r="AL129" s="78"/>
      <c r="AM129" s="78"/>
      <c r="AN129" s="78"/>
      <c r="AO129" s="78"/>
      <c r="AP129" s="78"/>
      <c r="AQ129" s="78"/>
      <c r="AR129" s="105" t="s">
        <v>52</v>
      </c>
      <c r="AS129" s="105" t="s">
        <v>52</v>
      </c>
      <c r="AT129" s="78"/>
      <c r="AU129" s="105" t="s">
        <v>1271</v>
      </c>
      <c r="AV129" s="78">
        <v>86</v>
      </c>
    </row>
    <row r="130" spans="1:48" ht="30" customHeight="1">
      <c r="A130" s="102" t="s">
        <v>1236</v>
      </c>
      <c r="B130" s="102" t="s">
        <v>1272</v>
      </c>
      <c r="C130" s="102" t="s">
        <v>60</v>
      </c>
      <c r="D130" s="103">
        <v>2</v>
      </c>
      <c r="E130" s="143"/>
      <c r="F130" s="143"/>
      <c r="G130" s="143"/>
      <c r="H130" s="143"/>
      <c r="I130" s="143"/>
      <c r="J130" s="143"/>
      <c r="K130" s="143"/>
      <c r="L130" s="143"/>
      <c r="M130" s="102" t="s">
        <v>217</v>
      </c>
      <c r="N130" s="105" t="s">
        <v>1273</v>
      </c>
      <c r="O130" s="105" t="s">
        <v>52</v>
      </c>
      <c r="P130" s="105" t="s">
        <v>52</v>
      </c>
      <c r="Q130" s="105" t="s">
        <v>1008</v>
      </c>
      <c r="R130" s="105" t="s">
        <v>63</v>
      </c>
      <c r="S130" s="105" t="s">
        <v>64</v>
      </c>
      <c r="T130" s="105" t="s">
        <v>64</v>
      </c>
      <c r="U130" s="78"/>
      <c r="V130" s="78"/>
      <c r="W130" s="78"/>
      <c r="X130" s="78"/>
      <c r="Y130" s="78"/>
      <c r="Z130" s="78"/>
      <c r="AA130" s="78"/>
      <c r="AB130" s="78"/>
      <c r="AC130" s="78"/>
      <c r="AD130" s="78"/>
      <c r="AE130" s="78"/>
      <c r="AF130" s="78"/>
      <c r="AG130" s="78"/>
      <c r="AH130" s="78"/>
      <c r="AI130" s="78"/>
      <c r="AJ130" s="78"/>
      <c r="AK130" s="78"/>
      <c r="AL130" s="78"/>
      <c r="AM130" s="78"/>
      <c r="AN130" s="78"/>
      <c r="AO130" s="78"/>
      <c r="AP130" s="78"/>
      <c r="AQ130" s="78"/>
      <c r="AR130" s="105" t="s">
        <v>52</v>
      </c>
      <c r="AS130" s="105" t="s">
        <v>52</v>
      </c>
      <c r="AT130" s="78"/>
      <c r="AU130" s="105" t="s">
        <v>1274</v>
      </c>
      <c r="AV130" s="78">
        <v>87</v>
      </c>
    </row>
    <row r="131" spans="1:48" ht="30" customHeight="1">
      <c r="A131" s="102" t="s">
        <v>1236</v>
      </c>
      <c r="B131" s="102" t="s">
        <v>1275</v>
      </c>
      <c r="C131" s="102" t="s">
        <v>60</v>
      </c>
      <c r="D131" s="103">
        <v>2</v>
      </c>
      <c r="E131" s="143"/>
      <c r="F131" s="143"/>
      <c r="G131" s="143"/>
      <c r="H131" s="143"/>
      <c r="I131" s="143"/>
      <c r="J131" s="143"/>
      <c r="K131" s="143"/>
      <c r="L131" s="143"/>
      <c r="M131" s="102" t="s">
        <v>222</v>
      </c>
      <c r="N131" s="105" t="s">
        <v>1276</v>
      </c>
      <c r="O131" s="105" t="s">
        <v>52</v>
      </c>
      <c r="P131" s="105" t="s">
        <v>52</v>
      </c>
      <c r="Q131" s="105" t="s">
        <v>1008</v>
      </c>
      <c r="R131" s="105" t="s">
        <v>63</v>
      </c>
      <c r="S131" s="105" t="s">
        <v>64</v>
      </c>
      <c r="T131" s="105" t="s">
        <v>64</v>
      </c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78"/>
      <c r="AG131" s="78"/>
      <c r="AH131" s="78"/>
      <c r="AI131" s="78"/>
      <c r="AJ131" s="78"/>
      <c r="AK131" s="78"/>
      <c r="AL131" s="78"/>
      <c r="AM131" s="78"/>
      <c r="AN131" s="78"/>
      <c r="AO131" s="78"/>
      <c r="AP131" s="78"/>
      <c r="AQ131" s="78"/>
      <c r="AR131" s="105" t="s">
        <v>52</v>
      </c>
      <c r="AS131" s="105" t="s">
        <v>52</v>
      </c>
      <c r="AT131" s="78"/>
      <c r="AU131" s="105" t="s">
        <v>1277</v>
      </c>
      <c r="AV131" s="78">
        <v>88</v>
      </c>
    </row>
    <row r="132" spans="1:48" ht="30" customHeight="1">
      <c r="A132" s="102" t="s">
        <v>1243</v>
      </c>
      <c r="B132" s="102" t="s">
        <v>1246</v>
      </c>
      <c r="C132" s="102" t="s">
        <v>60</v>
      </c>
      <c r="D132" s="103">
        <v>2</v>
      </c>
      <c r="E132" s="143"/>
      <c r="F132" s="143"/>
      <c r="G132" s="143"/>
      <c r="H132" s="143"/>
      <c r="I132" s="143"/>
      <c r="J132" s="143"/>
      <c r="K132" s="143"/>
      <c r="L132" s="143"/>
      <c r="M132" s="102" t="s">
        <v>240</v>
      </c>
      <c r="N132" s="105" t="s">
        <v>1247</v>
      </c>
      <c r="O132" s="105" t="s">
        <v>52</v>
      </c>
      <c r="P132" s="105" t="s">
        <v>52</v>
      </c>
      <c r="Q132" s="105" t="s">
        <v>1008</v>
      </c>
      <c r="R132" s="105" t="s">
        <v>63</v>
      </c>
      <c r="S132" s="105" t="s">
        <v>64</v>
      </c>
      <c r="T132" s="105" t="s">
        <v>64</v>
      </c>
      <c r="U132" s="78"/>
      <c r="V132" s="78"/>
      <c r="W132" s="78"/>
      <c r="X132" s="78"/>
      <c r="Y132" s="78"/>
      <c r="Z132" s="78"/>
      <c r="AA132" s="78"/>
      <c r="AB132" s="78"/>
      <c r="AC132" s="78"/>
      <c r="AD132" s="78"/>
      <c r="AE132" s="78"/>
      <c r="AF132" s="78"/>
      <c r="AG132" s="78"/>
      <c r="AH132" s="78"/>
      <c r="AI132" s="78"/>
      <c r="AJ132" s="78"/>
      <c r="AK132" s="78"/>
      <c r="AL132" s="78"/>
      <c r="AM132" s="78"/>
      <c r="AN132" s="78"/>
      <c r="AO132" s="78"/>
      <c r="AP132" s="78"/>
      <c r="AQ132" s="78"/>
      <c r="AR132" s="105" t="s">
        <v>52</v>
      </c>
      <c r="AS132" s="105" t="s">
        <v>52</v>
      </c>
      <c r="AT132" s="78"/>
      <c r="AU132" s="105" t="s">
        <v>1278</v>
      </c>
      <c r="AV132" s="78">
        <v>89</v>
      </c>
    </row>
    <row r="133" spans="1:48" ht="30" customHeight="1">
      <c r="A133" s="102" t="s">
        <v>1243</v>
      </c>
      <c r="B133" s="102" t="s">
        <v>1279</v>
      </c>
      <c r="C133" s="102" t="s">
        <v>60</v>
      </c>
      <c r="D133" s="103">
        <v>2</v>
      </c>
      <c r="E133" s="143"/>
      <c r="F133" s="143"/>
      <c r="G133" s="143"/>
      <c r="H133" s="143"/>
      <c r="I133" s="143"/>
      <c r="J133" s="143"/>
      <c r="K133" s="143"/>
      <c r="L133" s="143"/>
      <c r="M133" s="102" t="s">
        <v>245</v>
      </c>
      <c r="N133" s="105" t="s">
        <v>1280</v>
      </c>
      <c r="O133" s="105" t="s">
        <v>52</v>
      </c>
      <c r="P133" s="105" t="s">
        <v>52</v>
      </c>
      <c r="Q133" s="105" t="s">
        <v>1008</v>
      </c>
      <c r="R133" s="105" t="s">
        <v>63</v>
      </c>
      <c r="S133" s="105" t="s">
        <v>64</v>
      </c>
      <c r="T133" s="105" t="s">
        <v>64</v>
      </c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78"/>
      <c r="AG133" s="78"/>
      <c r="AH133" s="78"/>
      <c r="AI133" s="78"/>
      <c r="AJ133" s="78"/>
      <c r="AK133" s="78"/>
      <c r="AL133" s="78"/>
      <c r="AM133" s="78"/>
      <c r="AN133" s="78"/>
      <c r="AO133" s="78"/>
      <c r="AP133" s="78"/>
      <c r="AQ133" s="78"/>
      <c r="AR133" s="105" t="s">
        <v>52</v>
      </c>
      <c r="AS133" s="105" t="s">
        <v>52</v>
      </c>
      <c r="AT133" s="78"/>
      <c r="AU133" s="105" t="s">
        <v>1281</v>
      </c>
      <c r="AV133" s="78">
        <v>90</v>
      </c>
    </row>
    <row r="134" spans="1:48" ht="30" customHeight="1">
      <c r="A134" s="102" t="s">
        <v>1030</v>
      </c>
      <c r="B134" s="102" t="s">
        <v>1031</v>
      </c>
      <c r="C134" s="102" t="s">
        <v>1032</v>
      </c>
      <c r="D134" s="103">
        <v>0</v>
      </c>
      <c r="E134" s="143"/>
      <c r="F134" s="143"/>
      <c r="G134" s="143"/>
      <c r="H134" s="143"/>
      <c r="I134" s="143"/>
      <c r="J134" s="143"/>
      <c r="K134" s="143"/>
      <c r="L134" s="143"/>
      <c r="M134" s="102" t="s">
        <v>52</v>
      </c>
      <c r="N134" s="105" t="s">
        <v>1033</v>
      </c>
      <c r="O134" s="105" t="s">
        <v>52</v>
      </c>
      <c r="P134" s="105" t="s">
        <v>52</v>
      </c>
      <c r="Q134" s="105" t="s">
        <v>1008</v>
      </c>
      <c r="R134" s="105" t="s">
        <v>64</v>
      </c>
      <c r="S134" s="105" t="s">
        <v>64</v>
      </c>
      <c r="T134" s="105" t="s">
        <v>63</v>
      </c>
      <c r="U134" s="78"/>
      <c r="V134" s="78"/>
      <c r="W134" s="78"/>
      <c r="X134" s="78"/>
      <c r="Y134" s="78">
        <v>2</v>
      </c>
      <c r="Z134" s="78"/>
      <c r="AA134" s="78"/>
      <c r="AB134" s="78"/>
      <c r="AC134" s="78"/>
      <c r="AD134" s="78"/>
      <c r="AE134" s="78"/>
      <c r="AF134" s="78"/>
      <c r="AG134" s="78"/>
      <c r="AH134" s="78"/>
      <c r="AI134" s="78"/>
      <c r="AJ134" s="78"/>
      <c r="AK134" s="78"/>
      <c r="AL134" s="78"/>
      <c r="AM134" s="78"/>
      <c r="AN134" s="78"/>
      <c r="AO134" s="78"/>
      <c r="AP134" s="78"/>
      <c r="AQ134" s="78"/>
      <c r="AR134" s="105" t="s">
        <v>52</v>
      </c>
      <c r="AS134" s="105" t="s">
        <v>52</v>
      </c>
      <c r="AT134" s="78"/>
      <c r="AU134" s="105" t="s">
        <v>1282</v>
      </c>
      <c r="AV134" s="78">
        <v>91</v>
      </c>
    </row>
    <row r="135" spans="1:48" ht="30" customHeight="1">
      <c r="A135" s="102" t="s">
        <v>1084</v>
      </c>
      <c r="B135" s="102" t="s">
        <v>1031</v>
      </c>
      <c r="C135" s="102" t="s">
        <v>1032</v>
      </c>
      <c r="D135" s="103">
        <v>0</v>
      </c>
      <c r="E135" s="143"/>
      <c r="F135" s="143"/>
      <c r="G135" s="143"/>
      <c r="H135" s="143"/>
      <c r="I135" s="143"/>
      <c r="J135" s="143"/>
      <c r="K135" s="143"/>
      <c r="L135" s="143"/>
      <c r="M135" s="102" t="s">
        <v>52</v>
      </c>
      <c r="N135" s="105" t="s">
        <v>1085</v>
      </c>
      <c r="O135" s="105" t="s">
        <v>52</v>
      </c>
      <c r="P135" s="105" t="s">
        <v>52</v>
      </c>
      <c r="Q135" s="105" t="s">
        <v>1008</v>
      </c>
      <c r="R135" s="105" t="s">
        <v>64</v>
      </c>
      <c r="S135" s="105" t="s">
        <v>64</v>
      </c>
      <c r="T135" s="105" t="s">
        <v>63</v>
      </c>
      <c r="U135" s="78"/>
      <c r="V135" s="78"/>
      <c r="W135" s="78"/>
      <c r="X135" s="78"/>
      <c r="Y135" s="78">
        <v>2</v>
      </c>
      <c r="Z135" s="78"/>
      <c r="AA135" s="78"/>
      <c r="AB135" s="78"/>
      <c r="AC135" s="78"/>
      <c r="AD135" s="78"/>
      <c r="AE135" s="78"/>
      <c r="AF135" s="78"/>
      <c r="AG135" s="78"/>
      <c r="AH135" s="78"/>
      <c r="AI135" s="78"/>
      <c r="AJ135" s="78"/>
      <c r="AK135" s="78"/>
      <c r="AL135" s="78"/>
      <c r="AM135" s="78"/>
      <c r="AN135" s="78"/>
      <c r="AO135" s="78"/>
      <c r="AP135" s="78"/>
      <c r="AQ135" s="78"/>
      <c r="AR135" s="105" t="s">
        <v>52</v>
      </c>
      <c r="AS135" s="105" t="s">
        <v>52</v>
      </c>
      <c r="AT135" s="78"/>
      <c r="AU135" s="105" t="s">
        <v>1283</v>
      </c>
      <c r="AV135" s="78">
        <v>92</v>
      </c>
    </row>
    <row r="136" spans="1:48" ht="30" customHeight="1">
      <c r="A136" s="102" t="s">
        <v>1041</v>
      </c>
      <c r="B136" s="102" t="s">
        <v>1042</v>
      </c>
      <c r="C136" s="102" t="s">
        <v>547</v>
      </c>
      <c r="D136" s="103">
        <v>1</v>
      </c>
      <c r="E136" s="143"/>
      <c r="F136" s="143"/>
      <c r="G136" s="143"/>
      <c r="H136" s="143"/>
      <c r="I136" s="143"/>
      <c r="J136" s="143"/>
      <c r="K136" s="143"/>
      <c r="L136" s="143"/>
      <c r="M136" s="102" t="s">
        <v>52</v>
      </c>
      <c r="N136" s="105" t="s">
        <v>1087</v>
      </c>
      <c r="O136" s="105" t="s">
        <v>52</v>
      </c>
      <c r="P136" s="105" t="s">
        <v>52</v>
      </c>
      <c r="Q136" s="105" t="s">
        <v>1008</v>
      </c>
      <c r="R136" s="105" t="s">
        <v>64</v>
      </c>
      <c r="S136" s="105" t="s">
        <v>64</v>
      </c>
      <c r="T136" s="105" t="s">
        <v>64</v>
      </c>
      <c r="U136" s="78"/>
      <c r="V136" s="78"/>
      <c r="W136" s="78"/>
      <c r="X136" s="78"/>
      <c r="Y136" s="78"/>
      <c r="Z136" s="78"/>
      <c r="AA136" s="78"/>
      <c r="AB136" s="78"/>
      <c r="AC136" s="78"/>
      <c r="AD136" s="78"/>
      <c r="AE136" s="78"/>
      <c r="AF136" s="78"/>
      <c r="AG136" s="78"/>
      <c r="AH136" s="78"/>
      <c r="AI136" s="78"/>
      <c r="AJ136" s="78"/>
      <c r="AK136" s="78"/>
      <c r="AL136" s="78"/>
      <c r="AM136" s="78"/>
      <c r="AN136" s="78"/>
      <c r="AO136" s="78"/>
      <c r="AP136" s="78"/>
      <c r="AQ136" s="78"/>
      <c r="AR136" s="105" t="s">
        <v>52</v>
      </c>
      <c r="AS136" s="105" t="s">
        <v>52</v>
      </c>
      <c r="AT136" s="78"/>
      <c r="AU136" s="105" t="s">
        <v>1284</v>
      </c>
      <c r="AV136" s="78">
        <v>205</v>
      </c>
    </row>
    <row r="137" spans="1:48" ht="30" customHeight="1">
      <c r="A137" s="103"/>
      <c r="B137" s="103"/>
      <c r="C137" s="103"/>
      <c r="D137" s="103"/>
      <c r="E137" s="103"/>
      <c r="F137" s="103"/>
      <c r="G137" s="103"/>
      <c r="H137" s="103"/>
      <c r="I137" s="103"/>
      <c r="J137" s="103"/>
      <c r="K137" s="103"/>
      <c r="L137" s="103"/>
      <c r="M137" s="103"/>
    </row>
    <row r="138" spans="1:48" ht="30" customHeight="1">
      <c r="A138" s="103"/>
      <c r="B138" s="103"/>
      <c r="C138" s="103"/>
      <c r="D138" s="103"/>
      <c r="E138" s="103"/>
      <c r="F138" s="103"/>
      <c r="G138" s="103"/>
      <c r="H138" s="103"/>
      <c r="I138" s="103"/>
      <c r="J138" s="103"/>
      <c r="K138" s="103"/>
      <c r="L138" s="103"/>
      <c r="M138" s="103"/>
    </row>
    <row r="139" spans="1:48" ht="30" customHeight="1">
      <c r="A139" s="103"/>
      <c r="B139" s="103"/>
      <c r="C139" s="103"/>
      <c r="D139" s="103"/>
      <c r="E139" s="103"/>
      <c r="F139" s="103"/>
      <c r="G139" s="103"/>
      <c r="H139" s="103"/>
      <c r="I139" s="103"/>
      <c r="J139" s="103"/>
      <c r="K139" s="103"/>
      <c r="L139" s="103"/>
      <c r="M139" s="103"/>
    </row>
    <row r="140" spans="1:48" ht="30" customHeight="1">
      <c r="A140" s="103"/>
      <c r="B140" s="103"/>
      <c r="C140" s="103"/>
      <c r="D140" s="103"/>
      <c r="E140" s="103"/>
      <c r="F140" s="103"/>
      <c r="G140" s="103"/>
      <c r="H140" s="103"/>
      <c r="I140" s="103"/>
      <c r="J140" s="103"/>
      <c r="K140" s="103"/>
      <c r="L140" s="103"/>
      <c r="M140" s="103"/>
    </row>
    <row r="141" spans="1:48" ht="30" customHeight="1">
      <c r="A141" s="103" t="s">
        <v>112</v>
      </c>
      <c r="B141" s="103"/>
      <c r="C141" s="103"/>
      <c r="D141" s="103"/>
      <c r="E141" s="103"/>
      <c r="F141" s="143">
        <f>SUM(F120:F140)</f>
        <v>0</v>
      </c>
      <c r="G141" s="103"/>
      <c r="H141" s="143">
        <f>SUM(H120:H140)</f>
        <v>0</v>
      </c>
      <c r="I141" s="103"/>
      <c r="J141" s="143">
        <f>SUM(J120:J140)</f>
        <v>0</v>
      </c>
      <c r="K141" s="103"/>
      <c r="L141" s="143">
        <f>SUM(L120:L140)</f>
        <v>0</v>
      </c>
      <c r="M141" s="103"/>
      <c r="N141" t="s">
        <v>113</v>
      </c>
    </row>
    <row r="142" spans="1:48" ht="30" customHeight="1">
      <c r="A142" s="102" t="s">
        <v>1009</v>
      </c>
      <c r="B142" s="103"/>
      <c r="C142" s="103"/>
      <c r="D142" s="103"/>
      <c r="E142" s="103"/>
      <c r="F142" s="103"/>
      <c r="G142" s="103"/>
      <c r="H142" s="103"/>
      <c r="I142" s="103"/>
      <c r="J142" s="103"/>
      <c r="K142" s="103"/>
      <c r="L142" s="103"/>
      <c r="M142" s="103"/>
      <c r="N142" s="78"/>
      <c r="O142" s="78"/>
      <c r="P142" s="78"/>
      <c r="Q142" s="105" t="s">
        <v>1010</v>
      </c>
      <c r="R142" s="78"/>
      <c r="S142" s="78"/>
      <c r="T142" s="78"/>
      <c r="U142" s="78"/>
      <c r="V142" s="78"/>
      <c r="W142" s="78"/>
      <c r="X142" s="78"/>
      <c r="Y142" s="78"/>
      <c r="Z142" s="78"/>
      <c r="AA142" s="78"/>
      <c r="AB142" s="78"/>
      <c r="AC142" s="78"/>
      <c r="AD142" s="78"/>
      <c r="AE142" s="78"/>
      <c r="AF142" s="78"/>
      <c r="AG142" s="78"/>
      <c r="AH142" s="78"/>
      <c r="AI142" s="78"/>
      <c r="AJ142" s="78"/>
      <c r="AK142" s="78"/>
      <c r="AL142" s="78"/>
      <c r="AM142" s="78"/>
      <c r="AN142" s="78"/>
      <c r="AO142" s="78"/>
      <c r="AP142" s="78"/>
      <c r="AQ142" s="78"/>
      <c r="AR142" s="78"/>
      <c r="AS142" s="78"/>
      <c r="AT142" s="78"/>
      <c r="AU142" s="78"/>
      <c r="AV142" s="78"/>
    </row>
    <row r="143" spans="1:48" ht="30" customHeight="1">
      <c r="A143" s="102" t="s">
        <v>1285</v>
      </c>
      <c r="B143" s="102" t="s">
        <v>1286</v>
      </c>
      <c r="C143" s="102" t="s">
        <v>830</v>
      </c>
      <c r="D143" s="103">
        <v>8</v>
      </c>
      <c r="E143" s="143"/>
      <c r="F143" s="143"/>
      <c r="G143" s="143"/>
      <c r="H143" s="143"/>
      <c r="I143" s="143"/>
      <c r="J143" s="143"/>
      <c r="K143" s="143"/>
      <c r="L143" s="143"/>
      <c r="M143" s="102" t="s">
        <v>52</v>
      </c>
      <c r="N143" s="105" t="s">
        <v>1287</v>
      </c>
      <c r="O143" s="105" t="s">
        <v>52</v>
      </c>
      <c r="P143" s="105" t="s">
        <v>52</v>
      </c>
      <c r="Q143" s="105" t="s">
        <v>1010</v>
      </c>
      <c r="R143" s="105" t="s">
        <v>64</v>
      </c>
      <c r="S143" s="105" t="s">
        <v>64</v>
      </c>
      <c r="T143" s="105" t="s">
        <v>63</v>
      </c>
      <c r="U143" s="78"/>
      <c r="V143" s="78"/>
      <c r="W143" s="78"/>
      <c r="X143" s="78"/>
      <c r="Y143" s="78"/>
      <c r="Z143" s="78"/>
      <c r="AA143" s="78"/>
      <c r="AB143" s="78"/>
      <c r="AC143" s="78"/>
      <c r="AD143" s="78"/>
      <c r="AE143" s="78"/>
      <c r="AF143" s="78"/>
      <c r="AG143" s="78"/>
      <c r="AH143" s="78"/>
      <c r="AI143" s="78"/>
      <c r="AJ143" s="78"/>
      <c r="AK143" s="78"/>
      <c r="AL143" s="78"/>
      <c r="AM143" s="78"/>
      <c r="AN143" s="78"/>
      <c r="AO143" s="78"/>
      <c r="AP143" s="78"/>
      <c r="AQ143" s="78"/>
      <c r="AR143" s="105" t="s">
        <v>52</v>
      </c>
      <c r="AS143" s="105" t="s">
        <v>52</v>
      </c>
      <c r="AT143" s="78"/>
      <c r="AU143" s="105" t="s">
        <v>1288</v>
      </c>
      <c r="AV143" s="78">
        <v>95</v>
      </c>
    </row>
    <row r="144" spans="1:48" ht="30" customHeight="1">
      <c r="A144" s="102" t="s">
        <v>1285</v>
      </c>
      <c r="B144" s="102" t="s">
        <v>1289</v>
      </c>
      <c r="C144" s="102" t="s">
        <v>830</v>
      </c>
      <c r="D144" s="103">
        <v>30</v>
      </c>
      <c r="E144" s="143"/>
      <c r="F144" s="143"/>
      <c r="G144" s="143"/>
      <c r="H144" s="143"/>
      <c r="I144" s="143"/>
      <c r="J144" s="143"/>
      <c r="K144" s="143"/>
      <c r="L144" s="143"/>
      <c r="M144" s="102" t="s">
        <v>52</v>
      </c>
      <c r="N144" s="105" t="s">
        <v>1290</v>
      </c>
      <c r="O144" s="105" t="s">
        <v>52</v>
      </c>
      <c r="P144" s="105" t="s">
        <v>52</v>
      </c>
      <c r="Q144" s="105" t="s">
        <v>1010</v>
      </c>
      <c r="R144" s="105" t="s">
        <v>64</v>
      </c>
      <c r="S144" s="105" t="s">
        <v>64</v>
      </c>
      <c r="T144" s="105" t="s">
        <v>63</v>
      </c>
      <c r="U144" s="78"/>
      <c r="V144" s="78"/>
      <c r="W144" s="78"/>
      <c r="X144" s="78"/>
      <c r="Y144" s="78"/>
      <c r="Z144" s="78"/>
      <c r="AA144" s="78"/>
      <c r="AB144" s="78"/>
      <c r="AC144" s="78"/>
      <c r="AD144" s="78"/>
      <c r="AE144" s="78"/>
      <c r="AF144" s="78"/>
      <c r="AG144" s="78"/>
      <c r="AH144" s="78"/>
      <c r="AI144" s="78"/>
      <c r="AJ144" s="78"/>
      <c r="AK144" s="78"/>
      <c r="AL144" s="78"/>
      <c r="AM144" s="78"/>
      <c r="AN144" s="78"/>
      <c r="AO144" s="78"/>
      <c r="AP144" s="78"/>
      <c r="AQ144" s="78"/>
      <c r="AR144" s="105" t="s">
        <v>52</v>
      </c>
      <c r="AS144" s="105" t="s">
        <v>52</v>
      </c>
      <c r="AT144" s="78"/>
      <c r="AU144" s="105" t="s">
        <v>1291</v>
      </c>
      <c r="AV144" s="78">
        <v>96</v>
      </c>
    </row>
    <row r="145" spans="1:48" ht="30" customHeight="1">
      <c r="A145" s="102" t="s">
        <v>1285</v>
      </c>
      <c r="B145" s="102" t="s">
        <v>1292</v>
      </c>
      <c r="C145" s="102" t="s">
        <v>830</v>
      </c>
      <c r="D145" s="103">
        <v>83</v>
      </c>
      <c r="E145" s="143"/>
      <c r="F145" s="143"/>
      <c r="G145" s="143"/>
      <c r="H145" s="143"/>
      <c r="I145" s="143"/>
      <c r="J145" s="143"/>
      <c r="K145" s="143"/>
      <c r="L145" s="143"/>
      <c r="M145" s="102" t="s">
        <v>52</v>
      </c>
      <c r="N145" s="105" t="s">
        <v>1293</v>
      </c>
      <c r="O145" s="105" t="s">
        <v>52</v>
      </c>
      <c r="P145" s="105" t="s">
        <v>52</v>
      </c>
      <c r="Q145" s="105" t="s">
        <v>1010</v>
      </c>
      <c r="R145" s="105" t="s">
        <v>64</v>
      </c>
      <c r="S145" s="105" t="s">
        <v>64</v>
      </c>
      <c r="T145" s="105" t="s">
        <v>63</v>
      </c>
      <c r="U145" s="78"/>
      <c r="V145" s="78"/>
      <c r="W145" s="78"/>
      <c r="X145" s="78"/>
      <c r="Y145" s="78"/>
      <c r="Z145" s="78"/>
      <c r="AA145" s="78"/>
      <c r="AB145" s="78"/>
      <c r="AC145" s="78"/>
      <c r="AD145" s="78"/>
      <c r="AE145" s="78"/>
      <c r="AF145" s="78"/>
      <c r="AG145" s="78"/>
      <c r="AH145" s="78"/>
      <c r="AI145" s="78"/>
      <c r="AJ145" s="78"/>
      <c r="AK145" s="78"/>
      <c r="AL145" s="78"/>
      <c r="AM145" s="78"/>
      <c r="AN145" s="78"/>
      <c r="AO145" s="78"/>
      <c r="AP145" s="78"/>
      <c r="AQ145" s="78"/>
      <c r="AR145" s="105" t="s">
        <v>52</v>
      </c>
      <c r="AS145" s="105" t="s">
        <v>52</v>
      </c>
      <c r="AT145" s="78"/>
      <c r="AU145" s="105" t="s">
        <v>1294</v>
      </c>
      <c r="AV145" s="78">
        <v>97</v>
      </c>
    </row>
    <row r="146" spans="1:48" ht="30" customHeight="1">
      <c r="A146" s="102" t="s">
        <v>1295</v>
      </c>
      <c r="B146" s="102" t="s">
        <v>1296</v>
      </c>
      <c r="C146" s="102" t="s">
        <v>830</v>
      </c>
      <c r="D146" s="103">
        <v>2</v>
      </c>
      <c r="E146" s="143"/>
      <c r="F146" s="143"/>
      <c r="G146" s="143"/>
      <c r="H146" s="143"/>
      <c r="I146" s="143"/>
      <c r="J146" s="143"/>
      <c r="K146" s="143"/>
      <c r="L146" s="143"/>
      <c r="M146" s="102" t="s">
        <v>52</v>
      </c>
      <c r="N146" s="105" t="s">
        <v>1297</v>
      </c>
      <c r="O146" s="105" t="s">
        <v>52</v>
      </c>
      <c r="P146" s="105" t="s">
        <v>52</v>
      </c>
      <c r="Q146" s="105" t="s">
        <v>1010</v>
      </c>
      <c r="R146" s="105" t="s">
        <v>64</v>
      </c>
      <c r="S146" s="105" t="s">
        <v>64</v>
      </c>
      <c r="T146" s="105" t="s">
        <v>63</v>
      </c>
      <c r="U146" s="78"/>
      <c r="V146" s="78"/>
      <c r="W146" s="78"/>
      <c r="X146" s="78"/>
      <c r="Y146" s="78"/>
      <c r="Z146" s="78"/>
      <c r="AA146" s="78"/>
      <c r="AB146" s="78"/>
      <c r="AC146" s="78"/>
      <c r="AD146" s="78"/>
      <c r="AE146" s="78"/>
      <c r="AF146" s="78"/>
      <c r="AG146" s="78"/>
      <c r="AH146" s="78"/>
      <c r="AI146" s="78"/>
      <c r="AJ146" s="78"/>
      <c r="AK146" s="78"/>
      <c r="AL146" s="78"/>
      <c r="AM146" s="78"/>
      <c r="AN146" s="78"/>
      <c r="AO146" s="78"/>
      <c r="AP146" s="78"/>
      <c r="AQ146" s="78"/>
      <c r="AR146" s="105" t="s">
        <v>52</v>
      </c>
      <c r="AS146" s="105" t="s">
        <v>52</v>
      </c>
      <c r="AT146" s="78"/>
      <c r="AU146" s="105" t="s">
        <v>1298</v>
      </c>
      <c r="AV146" s="78">
        <v>98</v>
      </c>
    </row>
    <row r="147" spans="1:48" ht="30" customHeight="1">
      <c r="A147" s="102" t="s">
        <v>1295</v>
      </c>
      <c r="B147" s="102" t="s">
        <v>1299</v>
      </c>
      <c r="C147" s="102" t="s">
        <v>830</v>
      </c>
      <c r="D147" s="103">
        <v>10</v>
      </c>
      <c r="E147" s="143"/>
      <c r="F147" s="143"/>
      <c r="G147" s="143"/>
      <c r="H147" s="143"/>
      <c r="I147" s="143"/>
      <c r="J147" s="143"/>
      <c r="K147" s="143"/>
      <c r="L147" s="143"/>
      <c r="M147" s="102" t="s">
        <v>52</v>
      </c>
      <c r="N147" s="105" t="s">
        <v>1300</v>
      </c>
      <c r="O147" s="105" t="s">
        <v>52</v>
      </c>
      <c r="P147" s="105" t="s">
        <v>52</v>
      </c>
      <c r="Q147" s="105" t="s">
        <v>1010</v>
      </c>
      <c r="R147" s="105" t="s">
        <v>64</v>
      </c>
      <c r="S147" s="105" t="s">
        <v>64</v>
      </c>
      <c r="T147" s="105" t="s">
        <v>63</v>
      </c>
      <c r="U147" s="78"/>
      <c r="V147" s="78"/>
      <c r="W147" s="78"/>
      <c r="X147" s="78"/>
      <c r="Y147" s="78"/>
      <c r="Z147" s="78"/>
      <c r="AA147" s="78"/>
      <c r="AB147" s="78"/>
      <c r="AC147" s="78"/>
      <c r="AD147" s="78"/>
      <c r="AE147" s="78"/>
      <c r="AF147" s="78"/>
      <c r="AG147" s="78"/>
      <c r="AH147" s="78"/>
      <c r="AI147" s="78"/>
      <c r="AJ147" s="78"/>
      <c r="AK147" s="78"/>
      <c r="AL147" s="78"/>
      <c r="AM147" s="78"/>
      <c r="AN147" s="78"/>
      <c r="AO147" s="78"/>
      <c r="AP147" s="78"/>
      <c r="AQ147" s="78"/>
      <c r="AR147" s="105" t="s">
        <v>52</v>
      </c>
      <c r="AS147" s="105" t="s">
        <v>52</v>
      </c>
      <c r="AT147" s="78"/>
      <c r="AU147" s="105" t="s">
        <v>1301</v>
      </c>
      <c r="AV147" s="78">
        <v>99</v>
      </c>
    </row>
    <row r="148" spans="1:48" ht="30" customHeight="1">
      <c r="A148" s="102" t="s">
        <v>1295</v>
      </c>
      <c r="B148" s="102" t="s">
        <v>1302</v>
      </c>
      <c r="C148" s="102" t="s">
        <v>830</v>
      </c>
      <c r="D148" s="103">
        <v>15</v>
      </c>
      <c r="E148" s="143"/>
      <c r="F148" s="143"/>
      <c r="G148" s="143"/>
      <c r="H148" s="143"/>
      <c r="I148" s="143"/>
      <c r="J148" s="143"/>
      <c r="K148" s="143"/>
      <c r="L148" s="143"/>
      <c r="M148" s="102" t="s">
        <v>52</v>
      </c>
      <c r="N148" s="105" t="s">
        <v>1303</v>
      </c>
      <c r="O148" s="105" t="s">
        <v>52</v>
      </c>
      <c r="P148" s="105" t="s">
        <v>52</v>
      </c>
      <c r="Q148" s="105" t="s">
        <v>1010</v>
      </c>
      <c r="R148" s="105" t="s">
        <v>64</v>
      </c>
      <c r="S148" s="105" t="s">
        <v>64</v>
      </c>
      <c r="T148" s="105" t="s">
        <v>63</v>
      </c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78"/>
      <c r="AG148" s="78"/>
      <c r="AH148" s="78"/>
      <c r="AI148" s="78"/>
      <c r="AJ148" s="78"/>
      <c r="AK148" s="78"/>
      <c r="AL148" s="78"/>
      <c r="AM148" s="78"/>
      <c r="AN148" s="78"/>
      <c r="AO148" s="78"/>
      <c r="AP148" s="78"/>
      <c r="AQ148" s="78"/>
      <c r="AR148" s="105" t="s">
        <v>52</v>
      </c>
      <c r="AS148" s="105" t="s">
        <v>52</v>
      </c>
      <c r="AT148" s="78"/>
      <c r="AU148" s="105" t="s">
        <v>1304</v>
      </c>
      <c r="AV148" s="78">
        <v>100</v>
      </c>
    </row>
    <row r="149" spans="1:48" ht="30" customHeight="1">
      <c r="A149" s="102" t="s">
        <v>1285</v>
      </c>
      <c r="B149" s="102" t="s">
        <v>1305</v>
      </c>
      <c r="C149" s="102" t="s">
        <v>616</v>
      </c>
      <c r="D149" s="103">
        <v>2</v>
      </c>
      <c r="E149" s="143"/>
      <c r="F149" s="143"/>
      <c r="G149" s="143"/>
      <c r="H149" s="143"/>
      <c r="I149" s="143"/>
      <c r="J149" s="143"/>
      <c r="K149" s="143"/>
      <c r="L149" s="143"/>
      <c r="M149" s="102" t="s">
        <v>52</v>
      </c>
      <c r="N149" s="105" t="s">
        <v>1306</v>
      </c>
      <c r="O149" s="105" t="s">
        <v>52</v>
      </c>
      <c r="P149" s="105" t="s">
        <v>52</v>
      </c>
      <c r="Q149" s="105" t="s">
        <v>1010</v>
      </c>
      <c r="R149" s="105" t="s">
        <v>64</v>
      </c>
      <c r="S149" s="105" t="s">
        <v>64</v>
      </c>
      <c r="T149" s="105" t="s">
        <v>63</v>
      </c>
      <c r="U149" s="78"/>
      <c r="V149" s="78"/>
      <c r="W149" s="78"/>
      <c r="X149" s="78"/>
      <c r="Y149" s="78"/>
      <c r="Z149" s="78"/>
      <c r="AA149" s="78"/>
      <c r="AB149" s="78"/>
      <c r="AC149" s="78"/>
      <c r="AD149" s="78"/>
      <c r="AE149" s="78"/>
      <c r="AF149" s="78"/>
      <c r="AG149" s="78"/>
      <c r="AH149" s="78"/>
      <c r="AI149" s="78"/>
      <c r="AJ149" s="78"/>
      <c r="AK149" s="78"/>
      <c r="AL149" s="78"/>
      <c r="AM149" s="78"/>
      <c r="AN149" s="78"/>
      <c r="AO149" s="78"/>
      <c r="AP149" s="78"/>
      <c r="AQ149" s="78"/>
      <c r="AR149" s="105" t="s">
        <v>52</v>
      </c>
      <c r="AS149" s="105" t="s">
        <v>52</v>
      </c>
      <c r="AT149" s="78"/>
      <c r="AU149" s="105" t="s">
        <v>1307</v>
      </c>
      <c r="AV149" s="78">
        <v>101</v>
      </c>
    </row>
    <row r="150" spans="1:48" ht="30" customHeight="1">
      <c r="A150" s="102" t="s">
        <v>1285</v>
      </c>
      <c r="B150" s="102" t="s">
        <v>1308</v>
      </c>
      <c r="C150" s="102" t="s">
        <v>616</v>
      </c>
      <c r="D150" s="103">
        <v>10</v>
      </c>
      <c r="E150" s="143"/>
      <c r="F150" s="143"/>
      <c r="G150" s="143"/>
      <c r="H150" s="143"/>
      <c r="I150" s="143"/>
      <c r="J150" s="143"/>
      <c r="K150" s="143"/>
      <c r="L150" s="143"/>
      <c r="M150" s="102" t="s">
        <v>52</v>
      </c>
      <c r="N150" s="105" t="s">
        <v>1309</v>
      </c>
      <c r="O150" s="105" t="s">
        <v>52</v>
      </c>
      <c r="P150" s="105" t="s">
        <v>52</v>
      </c>
      <c r="Q150" s="105" t="s">
        <v>1010</v>
      </c>
      <c r="R150" s="105" t="s">
        <v>64</v>
      </c>
      <c r="S150" s="105" t="s">
        <v>64</v>
      </c>
      <c r="T150" s="105" t="s">
        <v>63</v>
      </c>
      <c r="U150" s="78"/>
      <c r="V150" s="78"/>
      <c r="W150" s="78"/>
      <c r="X150" s="78"/>
      <c r="Y150" s="78"/>
      <c r="Z150" s="78"/>
      <c r="AA150" s="78"/>
      <c r="AB150" s="78"/>
      <c r="AC150" s="78"/>
      <c r="AD150" s="78"/>
      <c r="AE150" s="78"/>
      <c r="AF150" s="78"/>
      <c r="AG150" s="78"/>
      <c r="AH150" s="78"/>
      <c r="AI150" s="78"/>
      <c r="AJ150" s="78"/>
      <c r="AK150" s="78"/>
      <c r="AL150" s="78"/>
      <c r="AM150" s="78"/>
      <c r="AN150" s="78"/>
      <c r="AO150" s="78"/>
      <c r="AP150" s="78"/>
      <c r="AQ150" s="78"/>
      <c r="AR150" s="105" t="s">
        <v>52</v>
      </c>
      <c r="AS150" s="105" t="s">
        <v>52</v>
      </c>
      <c r="AT150" s="78"/>
      <c r="AU150" s="105" t="s">
        <v>1310</v>
      </c>
      <c r="AV150" s="78">
        <v>102</v>
      </c>
    </row>
    <row r="151" spans="1:48" ht="30" customHeight="1">
      <c r="A151" s="102" t="s">
        <v>1285</v>
      </c>
      <c r="B151" s="102" t="s">
        <v>1311</v>
      </c>
      <c r="C151" s="102" t="s">
        <v>616</v>
      </c>
      <c r="D151" s="103">
        <v>15</v>
      </c>
      <c r="E151" s="143"/>
      <c r="F151" s="143"/>
      <c r="G151" s="143"/>
      <c r="H151" s="143"/>
      <c r="I151" s="143"/>
      <c r="J151" s="143"/>
      <c r="K151" s="143"/>
      <c r="L151" s="143"/>
      <c r="M151" s="102" t="s">
        <v>52</v>
      </c>
      <c r="N151" s="105" t="s">
        <v>1312</v>
      </c>
      <c r="O151" s="105" t="s">
        <v>52</v>
      </c>
      <c r="P151" s="105" t="s">
        <v>52</v>
      </c>
      <c r="Q151" s="105" t="s">
        <v>1010</v>
      </c>
      <c r="R151" s="105" t="s">
        <v>64</v>
      </c>
      <c r="S151" s="105" t="s">
        <v>64</v>
      </c>
      <c r="T151" s="105" t="s">
        <v>63</v>
      </c>
      <c r="U151" s="78"/>
      <c r="V151" s="78"/>
      <c r="W151" s="78"/>
      <c r="X151" s="78"/>
      <c r="Y151" s="78"/>
      <c r="Z151" s="78"/>
      <c r="AA151" s="78"/>
      <c r="AB151" s="78"/>
      <c r="AC151" s="78"/>
      <c r="AD151" s="78"/>
      <c r="AE151" s="78"/>
      <c r="AF151" s="78"/>
      <c r="AG151" s="78"/>
      <c r="AH151" s="78"/>
      <c r="AI151" s="78"/>
      <c r="AJ151" s="78"/>
      <c r="AK151" s="78"/>
      <c r="AL151" s="78"/>
      <c r="AM151" s="78"/>
      <c r="AN151" s="78"/>
      <c r="AO151" s="78"/>
      <c r="AP151" s="78"/>
      <c r="AQ151" s="78"/>
      <c r="AR151" s="105" t="s">
        <v>52</v>
      </c>
      <c r="AS151" s="105" t="s">
        <v>52</v>
      </c>
      <c r="AT151" s="78"/>
      <c r="AU151" s="105" t="s">
        <v>1313</v>
      </c>
      <c r="AV151" s="78">
        <v>103</v>
      </c>
    </row>
    <row r="152" spans="1:48" ht="30" customHeight="1">
      <c r="A152" s="102" t="s">
        <v>1314</v>
      </c>
      <c r="B152" s="102" t="s">
        <v>864</v>
      </c>
      <c r="C152" s="102" t="s">
        <v>616</v>
      </c>
      <c r="D152" s="103">
        <v>4</v>
      </c>
      <c r="E152" s="143"/>
      <c r="F152" s="143"/>
      <c r="G152" s="143"/>
      <c r="H152" s="143"/>
      <c r="I152" s="143"/>
      <c r="J152" s="143"/>
      <c r="K152" s="143"/>
      <c r="L152" s="143"/>
      <c r="M152" s="102" t="s">
        <v>52</v>
      </c>
      <c r="N152" s="105" t="s">
        <v>1315</v>
      </c>
      <c r="O152" s="105" t="s">
        <v>52</v>
      </c>
      <c r="P152" s="105" t="s">
        <v>52</v>
      </c>
      <c r="Q152" s="105" t="s">
        <v>1010</v>
      </c>
      <c r="R152" s="105" t="s">
        <v>64</v>
      </c>
      <c r="S152" s="105" t="s">
        <v>64</v>
      </c>
      <c r="T152" s="105" t="s">
        <v>63</v>
      </c>
      <c r="U152" s="78"/>
      <c r="V152" s="78"/>
      <c r="W152" s="78"/>
      <c r="X152" s="78"/>
      <c r="Y152" s="78"/>
      <c r="Z152" s="78"/>
      <c r="AA152" s="78"/>
      <c r="AB152" s="78"/>
      <c r="AC152" s="78"/>
      <c r="AD152" s="78"/>
      <c r="AE152" s="78"/>
      <c r="AF152" s="78"/>
      <c r="AG152" s="78"/>
      <c r="AH152" s="78"/>
      <c r="AI152" s="78"/>
      <c r="AJ152" s="78"/>
      <c r="AK152" s="78"/>
      <c r="AL152" s="78"/>
      <c r="AM152" s="78"/>
      <c r="AN152" s="78"/>
      <c r="AO152" s="78"/>
      <c r="AP152" s="78"/>
      <c r="AQ152" s="78"/>
      <c r="AR152" s="105" t="s">
        <v>52</v>
      </c>
      <c r="AS152" s="105" t="s">
        <v>52</v>
      </c>
      <c r="AT152" s="78"/>
      <c r="AU152" s="105" t="s">
        <v>1316</v>
      </c>
      <c r="AV152" s="78">
        <v>104</v>
      </c>
    </row>
    <row r="153" spans="1:48" ht="30" customHeight="1">
      <c r="A153" s="102" t="s">
        <v>1314</v>
      </c>
      <c r="B153" s="102" t="s">
        <v>1317</v>
      </c>
      <c r="C153" s="102" t="s">
        <v>616</v>
      </c>
      <c r="D153" s="103">
        <v>20</v>
      </c>
      <c r="E153" s="143"/>
      <c r="F153" s="143"/>
      <c r="G153" s="143"/>
      <c r="H153" s="143"/>
      <c r="I153" s="143"/>
      <c r="J153" s="143"/>
      <c r="K153" s="143"/>
      <c r="L153" s="143"/>
      <c r="M153" s="102" t="s">
        <v>52</v>
      </c>
      <c r="N153" s="105" t="s">
        <v>1318</v>
      </c>
      <c r="O153" s="105" t="s">
        <v>52</v>
      </c>
      <c r="P153" s="105" t="s">
        <v>52</v>
      </c>
      <c r="Q153" s="105" t="s">
        <v>1010</v>
      </c>
      <c r="R153" s="105" t="s">
        <v>64</v>
      </c>
      <c r="S153" s="105" t="s">
        <v>64</v>
      </c>
      <c r="T153" s="105" t="s">
        <v>63</v>
      </c>
      <c r="U153" s="78"/>
      <c r="V153" s="78"/>
      <c r="W153" s="78"/>
      <c r="X153" s="78"/>
      <c r="Y153" s="78"/>
      <c r="Z153" s="78"/>
      <c r="AA153" s="78"/>
      <c r="AB153" s="78"/>
      <c r="AC153" s="78"/>
      <c r="AD153" s="78"/>
      <c r="AE153" s="78"/>
      <c r="AF153" s="78"/>
      <c r="AG153" s="78"/>
      <c r="AH153" s="78"/>
      <c r="AI153" s="78"/>
      <c r="AJ153" s="78"/>
      <c r="AK153" s="78"/>
      <c r="AL153" s="78"/>
      <c r="AM153" s="78"/>
      <c r="AN153" s="78"/>
      <c r="AO153" s="78"/>
      <c r="AP153" s="78"/>
      <c r="AQ153" s="78"/>
      <c r="AR153" s="105" t="s">
        <v>52</v>
      </c>
      <c r="AS153" s="105" t="s">
        <v>52</v>
      </c>
      <c r="AT153" s="78"/>
      <c r="AU153" s="105" t="s">
        <v>1319</v>
      </c>
      <c r="AV153" s="78">
        <v>105</v>
      </c>
    </row>
    <row r="154" spans="1:48" ht="30" customHeight="1">
      <c r="A154" s="102" t="s">
        <v>1314</v>
      </c>
      <c r="B154" s="102" t="s">
        <v>1320</v>
      </c>
      <c r="C154" s="102" t="s">
        <v>616</v>
      </c>
      <c r="D154" s="103">
        <v>30</v>
      </c>
      <c r="E154" s="143"/>
      <c r="F154" s="143"/>
      <c r="G154" s="143"/>
      <c r="H154" s="143"/>
      <c r="I154" s="143"/>
      <c r="J154" s="143"/>
      <c r="K154" s="143"/>
      <c r="L154" s="143"/>
      <c r="M154" s="102" t="s">
        <v>52</v>
      </c>
      <c r="N154" s="105" t="s">
        <v>1321</v>
      </c>
      <c r="O154" s="105" t="s">
        <v>52</v>
      </c>
      <c r="P154" s="105" t="s">
        <v>52</v>
      </c>
      <c r="Q154" s="105" t="s">
        <v>1010</v>
      </c>
      <c r="R154" s="105" t="s">
        <v>64</v>
      </c>
      <c r="S154" s="105" t="s">
        <v>64</v>
      </c>
      <c r="T154" s="105" t="s">
        <v>63</v>
      </c>
      <c r="U154" s="78"/>
      <c r="V154" s="78"/>
      <c r="W154" s="78"/>
      <c r="X154" s="78"/>
      <c r="Y154" s="78"/>
      <c r="Z154" s="78"/>
      <c r="AA154" s="78"/>
      <c r="AB154" s="78"/>
      <c r="AC154" s="78"/>
      <c r="AD154" s="78"/>
      <c r="AE154" s="78"/>
      <c r="AF154" s="78"/>
      <c r="AG154" s="78"/>
      <c r="AH154" s="78"/>
      <c r="AI154" s="78"/>
      <c r="AJ154" s="78"/>
      <c r="AK154" s="78"/>
      <c r="AL154" s="78"/>
      <c r="AM154" s="78"/>
      <c r="AN154" s="78"/>
      <c r="AO154" s="78"/>
      <c r="AP154" s="78"/>
      <c r="AQ154" s="78"/>
      <c r="AR154" s="105" t="s">
        <v>52</v>
      </c>
      <c r="AS154" s="105" t="s">
        <v>52</v>
      </c>
      <c r="AT154" s="78"/>
      <c r="AU154" s="105" t="s">
        <v>1322</v>
      </c>
      <c r="AV154" s="78">
        <v>106</v>
      </c>
    </row>
    <row r="155" spans="1:48" ht="30" customHeight="1">
      <c r="A155" s="102" t="s">
        <v>1323</v>
      </c>
      <c r="B155" s="102" t="s">
        <v>864</v>
      </c>
      <c r="C155" s="102" t="s">
        <v>616</v>
      </c>
      <c r="D155" s="103">
        <v>2</v>
      </c>
      <c r="E155" s="143"/>
      <c r="F155" s="143"/>
      <c r="G155" s="143"/>
      <c r="H155" s="143"/>
      <c r="I155" s="143"/>
      <c r="J155" s="143"/>
      <c r="K155" s="143"/>
      <c r="L155" s="143"/>
      <c r="M155" s="102" t="s">
        <v>52</v>
      </c>
      <c r="N155" s="105" t="s">
        <v>1324</v>
      </c>
      <c r="O155" s="105" t="s">
        <v>52</v>
      </c>
      <c r="P155" s="105" t="s">
        <v>52</v>
      </c>
      <c r="Q155" s="105" t="s">
        <v>1010</v>
      </c>
      <c r="R155" s="105" t="s">
        <v>64</v>
      </c>
      <c r="S155" s="105" t="s">
        <v>64</v>
      </c>
      <c r="T155" s="105" t="s">
        <v>63</v>
      </c>
      <c r="U155" s="78"/>
      <c r="V155" s="78"/>
      <c r="W155" s="78"/>
      <c r="X155" s="78"/>
      <c r="Y155" s="78"/>
      <c r="Z155" s="78"/>
      <c r="AA155" s="78"/>
      <c r="AB155" s="78"/>
      <c r="AC155" s="78"/>
      <c r="AD155" s="78"/>
      <c r="AE155" s="78"/>
      <c r="AF155" s="78"/>
      <c r="AG155" s="78"/>
      <c r="AH155" s="78"/>
      <c r="AI155" s="78"/>
      <c r="AJ155" s="78"/>
      <c r="AK155" s="78"/>
      <c r="AL155" s="78"/>
      <c r="AM155" s="78"/>
      <c r="AN155" s="78"/>
      <c r="AO155" s="78"/>
      <c r="AP155" s="78"/>
      <c r="AQ155" s="78"/>
      <c r="AR155" s="105" t="s">
        <v>52</v>
      </c>
      <c r="AS155" s="105" t="s">
        <v>52</v>
      </c>
      <c r="AT155" s="78"/>
      <c r="AU155" s="105" t="s">
        <v>1325</v>
      </c>
      <c r="AV155" s="78">
        <v>107</v>
      </c>
    </row>
    <row r="156" spans="1:48" ht="30" customHeight="1">
      <c r="A156" s="102" t="s">
        <v>1323</v>
      </c>
      <c r="B156" s="102" t="s">
        <v>1317</v>
      </c>
      <c r="C156" s="102" t="s">
        <v>616</v>
      </c>
      <c r="D156" s="103">
        <v>10</v>
      </c>
      <c r="E156" s="143"/>
      <c r="F156" s="143"/>
      <c r="G156" s="143"/>
      <c r="H156" s="143"/>
      <c r="I156" s="143"/>
      <c r="J156" s="143"/>
      <c r="K156" s="143"/>
      <c r="L156" s="143"/>
      <c r="M156" s="102" t="s">
        <v>52</v>
      </c>
      <c r="N156" s="105" t="s">
        <v>1326</v>
      </c>
      <c r="O156" s="105" t="s">
        <v>52</v>
      </c>
      <c r="P156" s="105" t="s">
        <v>52</v>
      </c>
      <c r="Q156" s="105" t="s">
        <v>1010</v>
      </c>
      <c r="R156" s="105" t="s">
        <v>64</v>
      </c>
      <c r="S156" s="105" t="s">
        <v>64</v>
      </c>
      <c r="T156" s="105" t="s">
        <v>63</v>
      </c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78"/>
      <c r="AG156" s="78"/>
      <c r="AH156" s="78"/>
      <c r="AI156" s="78"/>
      <c r="AJ156" s="78"/>
      <c r="AK156" s="78"/>
      <c r="AL156" s="78"/>
      <c r="AM156" s="78"/>
      <c r="AN156" s="78"/>
      <c r="AO156" s="78"/>
      <c r="AP156" s="78"/>
      <c r="AQ156" s="78"/>
      <c r="AR156" s="105" t="s">
        <v>52</v>
      </c>
      <c r="AS156" s="105" t="s">
        <v>52</v>
      </c>
      <c r="AT156" s="78"/>
      <c r="AU156" s="105" t="s">
        <v>1327</v>
      </c>
      <c r="AV156" s="78">
        <v>108</v>
      </c>
    </row>
    <row r="157" spans="1:48" ht="30" customHeight="1">
      <c r="A157" s="102" t="s">
        <v>1323</v>
      </c>
      <c r="B157" s="102" t="s">
        <v>1320</v>
      </c>
      <c r="C157" s="102" t="s">
        <v>616</v>
      </c>
      <c r="D157" s="103">
        <v>30</v>
      </c>
      <c r="E157" s="143"/>
      <c r="F157" s="143"/>
      <c r="G157" s="143"/>
      <c r="H157" s="143"/>
      <c r="I157" s="143"/>
      <c r="J157" s="143"/>
      <c r="K157" s="143"/>
      <c r="L157" s="143"/>
      <c r="M157" s="102" t="s">
        <v>52</v>
      </c>
      <c r="N157" s="105" t="s">
        <v>1328</v>
      </c>
      <c r="O157" s="105" t="s">
        <v>52</v>
      </c>
      <c r="P157" s="105" t="s">
        <v>52</v>
      </c>
      <c r="Q157" s="105" t="s">
        <v>1010</v>
      </c>
      <c r="R157" s="105" t="s">
        <v>64</v>
      </c>
      <c r="S157" s="105" t="s">
        <v>64</v>
      </c>
      <c r="T157" s="105" t="s">
        <v>63</v>
      </c>
      <c r="U157" s="78"/>
      <c r="V157" s="78"/>
      <c r="W157" s="78"/>
      <c r="X157" s="78"/>
      <c r="Y157" s="78"/>
      <c r="Z157" s="78"/>
      <c r="AA157" s="78"/>
      <c r="AB157" s="78"/>
      <c r="AC157" s="78"/>
      <c r="AD157" s="78"/>
      <c r="AE157" s="78"/>
      <c r="AF157" s="78"/>
      <c r="AG157" s="78"/>
      <c r="AH157" s="78"/>
      <c r="AI157" s="78"/>
      <c r="AJ157" s="78"/>
      <c r="AK157" s="78"/>
      <c r="AL157" s="78"/>
      <c r="AM157" s="78"/>
      <c r="AN157" s="78"/>
      <c r="AO157" s="78"/>
      <c r="AP157" s="78"/>
      <c r="AQ157" s="78"/>
      <c r="AR157" s="105" t="s">
        <v>52</v>
      </c>
      <c r="AS157" s="105" t="s">
        <v>52</v>
      </c>
      <c r="AT157" s="78"/>
      <c r="AU157" s="105" t="s">
        <v>1329</v>
      </c>
      <c r="AV157" s="78">
        <v>109</v>
      </c>
    </row>
    <row r="158" spans="1:48" ht="30" customHeight="1">
      <c r="A158" s="102" t="s">
        <v>1330</v>
      </c>
      <c r="B158" s="102" t="s">
        <v>1331</v>
      </c>
      <c r="C158" s="102" t="s">
        <v>616</v>
      </c>
      <c r="D158" s="103">
        <v>3</v>
      </c>
      <c r="E158" s="143"/>
      <c r="F158" s="143"/>
      <c r="G158" s="143"/>
      <c r="H158" s="143"/>
      <c r="I158" s="143"/>
      <c r="J158" s="143"/>
      <c r="K158" s="143"/>
      <c r="L158" s="143"/>
      <c r="M158" s="102" t="s">
        <v>52</v>
      </c>
      <c r="N158" s="105" t="s">
        <v>1332</v>
      </c>
      <c r="O158" s="105" t="s">
        <v>52</v>
      </c>
      <c r="P158" s="105" t="s">
        <v>52</v>
      </c>
      <c r="Q158" s="105" t="s">
        <v>1010</v>
      </c>
      <c r="R158" s="105" t="s">
        <v>64</v>
      </c>
      <c r="S158" s="105" t="s">
        <v>64</v>
      </c>
      <c r="T158" s="105" t="s">
        <v>63</v>
      </c>
      <c r="U158" s="78"/>
      <c r="V158" s="78"/>
      <c r="W158" s="78"/>
      <c r="X158" s="78"/>
      <c r="Y158" s="78"/>
      <c r="Z158" s="78"/>
      <c r="AA158" s="78"/>
      <c r="AB158" s="78"/>
      <c r="AC158" s="78"/>
      <c r="AD158" s="78"/>
      <c r="AE158" s="78"/>
      <c r="AF158" s="78"/>
      <c r="AG158" s="78"/>
      <c r="AH158" s="78"/>
      <c r="AI158" s="78"/>
      <c r="AJ158" s="78"/>
      <c r="AK158" s="78"/>
      <c r="AL158" s="78"/>
      <c r="AM158" s="78"/>
      <c r="AN158" s="78"/>
      <c r="AO158" s="78"/>
      <c r="AP158" s="78"/>
      <c r="AQ158" s="78"/>
      <c r="AR158" s="105" t="s">
        <v>52</v>
      </c>
      <c r="AS158" s="105" t="s">
        <v>52</v>
      </c>
      <c r="AT158" s="78"/>
      <c r="AU158" s="105" t="s">
        <v>1333</v>
      </c>
      <c r="AV158" s="78">
        <v>110</v>
      </c>
    </row>
    <row r="159" spans="1:48" ht="30" customHeight="1">
      <c r="A159" s="102" t="s">
        <v>1330</v>
      </c>
      <c r="B159" s="102" t="s">
        <v>1334</v>
      </c>
      <c r="C159" s="102" t="s">
        <v>616</v>
      </c>
      <c r="D159" s="103">
        <v>10</v>
      </c>
      <c r="E159" s="143"/>
      <c r="F159" s="143"/>
      <c r="G159" s="143"/>
      <c r="H159" s="143"/>
      <c r="I159" s="143"/>
      <c r="J159" s="143"/>
      <c r="K159" s="143"/>
      <c r="L159" s="143"/>
      <c r="M159" s="102" t="s">
        <v>52</v>
      </c>
      <c r="N159" s="105" t="s">
        <v>1335</v>
      </c>
      <c r="O159" s="105" t="s">
        <v>52</v>
      </c>
      <c r="P159" s="105" t="s">
        <v>52</v>
      </c>
      <c r="Q159" s="105" t="s">
        <v>1010</v>
      </c>
      <c r="R159" s="105" t="s">
        <v>64</v>
      </c>
      <c r="S159" s="105" t="s">
        <v>64</v>
      </c>
      <c r="T159" s="105" t="s">
        <v>63</v>
      </c>
      <c r="U159" s="78"/>
      <c r="V159" s="78"/>
      <c r="W159" s="78"/>
      <c r="X159" s="78"/>
      <c r="Y159" s="78"/>
      <c r="Z159" s="78"/>
      <c r="AA159" s="78"/>
      <c r="AB159" s="78"/>
      <c r="AC159" s="78"/>
      <c r="AD159" s="78"/>
      <c r="AE159" s="78"/>
      <c r="AF159" s="78"/>
      <c r="AG159" s="78"/>
      <c r="AH159" s="78"/>
      <c r="AI159" s="78"/>
      <c r="AJ159" s="78"/>
      <c r="AK159" s="78"/>
      <c r="AL159" s="78"/>
      <c r="AM159" s="78"/>
      <c r="AN159" s="78"/>
      <c r="AO159" s="78"/>
      <c r="AP159" s="78"/>
      <c r="AQ159" s="78"/>
      <c r="AR159" s="105" t="s">
        <v>52</v>
      </c>
      <c r="AS159" s="105" t="s">
        <v>52</v>
      </c>
      <c r="AT159" s="78"/>
      <c r="AU159" s="105" t="s">
        <v>1336</v>
      </c>
      <c r="AV159" s="78">
        <v>111</v>
      </c>
    </row>
    <row r="160" spans="1:48" ht="30" customHeight="1">
      <c r="A160" s="102" t="s">
        <v>1330</v>
      </c>
      <c r="B160" s="102" t="s">
        <v>1337</v>
      </c>
      <c r="C160" s="102" t="s">
        <v>616</v>
      </c>
      <c r="D160" s="103">
        <v>15</v>
      </c>
      <c r="E160" s="143"/>
      <c r="F160" s="143"/>
      <c r="G160" s="143"/>
      <c r="H160" s="143"/>
      <c r="I160" s="143"/>
      <c r="J160" s="143"/>
      <c r="K160" s="143"/>
      <c r="L160" s="143"/>
      <c r="M160" s="102" t="s">
        <v>52</v>
      </c>
      <c r="N160" s="105" t="s">
        <v>1338</v>
      </c>
      <c r="O160" s="105" t="s">
        <v>52</v>
      </c>
      <c r="P160" s="105" t="s">
        <v>52</v>
      </c>
      <c r="Q160" s="105" t="s">
        <v>1010</v>
      </c>
      <c r="R160" s="105" t="s">
        <v>64</v>
      </c>
      <c r="S160" s="105" t="s">
        <v>64</v>
      </c>
      <c r="T160" s="105" t="s">
        <v>63</v>
      </c>
      <c r="U160" s="78"/>
      <c r="V160" s="78"/>
      <c r="W160" s="78"/>
      <c r="X160" s="78"/>
      <c r="Y160" s="78"/>
      <c r="Z160" s="78"/>
      <c r="AA160" s="78"/>
      <c r="AB160" s="78"/>
      <c r="AC160" s="78"/>
      <c r="AD160" s="78"/>
      <c r="AE160" s="78"/>
      <c r="AF160" s="78"/>
      <c r="AG160" s="78"/>
      <c r="AH160" s="78"/>
      <c r="AI160" s="78"/>
      <c r="AJ160" s="78"/>
      <c r="AK160" s="78"/>
      <c r="AL160" s="78"/>
      <c r="AM160" s="78"/>
      <c r="AN160" s="78"/>
      <c r="AO160" s="78"/>
      <c r="AP160" s="78"/>
      <c r="AQ160" s="78"/>
      <c r="AR160" s="105" t="s">
        <v>52</v>
      </c>
      <c r="AS160" s="105" t="s">
        <v>52</v>
      </c>
      <c r="AT160" s="78"/>
      <c r="AU160" s="105" t="s">
        <v>1339</v>
      </c>
      <c r="AV160" s="78">
        <v>112</v>
      </c>
    </row>
    <row r="161" spans="1:48" ht="30" customHeight="1">
      <c r="A161" s="102" t="s">
        <v>1243</v>
      </c>
      <c r="B161" s="102" t="s">
        <v>1340</v>
      </c>
      <c r="C161" s="102" t="s">
        <v>60</v>
      </c>
      <c r="D161" s="103">
        <v>12</v>
      </c>
      <c r="E161" s="143"/>
      <c r="F161" s="143"/>
      <c r="G161" s="143"/>
      <c r="H161" s="143"/>
      <c r="I161" s="143"/>
      <c r="J161" s="143"/>
      <c r="K161" s="143"/>
      <c r="L161" s="143"/>
      <c r="M161" s="102" t="s">
        <v>250</v>
      </c>
      <c r="N161" s="105" t="s">
        <v>1341</v>
      </c>
      <c r="O161" s="105" t="s">
        <v>52</v>
      </c>
      <c r="P161" s="105" t="s">
        <v>52</v>
      </c>
      <c r="Q161" s="105" t="s">
        <v>1010</v>
      </c>
      <c r="R161" s="105" t="s">
        <v>63</v>
      </c>
      <c r="S161" s="105" t="s">
        <v>64</v>
      </c>
      <c r="T161" s="105" t="s">
        <v>64</v>
      </c>
      <c r="U161" s="78"/>
      <c r="V161" s="78"/>
      <c r="W161" s="78"/>
      <c r="X161" s="78"/>
      <c r="Y161" s="78"/>
      <c r="Z161" s="78"/>
      <c r="AA161" s="78"/>
      <c r="AB161" s="78"/>
      <c r="AC161" s="78"/>
      <c r="AD161" s="78"/>
      <c r="AE161" s="78"/>
      <c r="AF161" s="78"/>
      <c r="AG161" s="78"/>
      <c r="AH161" s="78"/>
      <c r="AI161" s="78"/>
      <c r="AJ161" s="78"/>
      <c r="AK161" s="78"/>
      <c r="AL161" s="78"/>
      <c r="AM161" s="78"/>
      <c r="AN161" s="78"/>
      <c r="AO161" s="78"/>
      <c r="AP161" s="78"/>
      <c r="AQ161" s="78"/>
      <c r="AR161" s="105" t="s">
        <v>52</v>
      </c>
      <c r="AS161" s="105" t="s">
        <v>52</v>
      </c>
      <c r="AT161" s="78"/>
      <c r="AU161" s="105" t="s">
        <v>1342</v>
      </c>
      <c r="AV161" s="78">
        <v>113</v>
      </c>
    </row>
    <row r="162" spans="1:48" ht="30" customHeight="1">
      <c r="A162" s="102" t="s">
        <v>1243</v>
      </c>
      <c r="B162" s="102" t="s">
        <v>1343</v>
      </c>
      <c r="C162" s="102" t="s">
        <v>60</v>
      </c>
      <c r="D162" s="103">
        <v>15</v>
      </c>
      <c r="E162" s="143"/>
      <c r="F162" s="143"/>
      <c r="G162" s="143"/>
      <c r="H162" s="143"/>
      <c r="I162" s="143"/>
      <c r="J162" s="143"/>
      <c r="K162" s="143"/>
      <c r="L162" s="143"/>
      <c r="M162" s="102" t="s">
        <v>254</v>
      </c>
      <c r="N162" s="105" t="s">
        <v>1344</v>
      </c>
      <c r="O162" s="105" t="s">
        <v>52</v>
      </c>
      <c r="P162" s="105" t="s">
        <v>52</v>
      </c>
      <c r="Q162" s="105" t="s">
        <v>1010</v>
      </c>
      <c r="R162" s="105" t="s">
        <v>63</v>
      </c>
      <c r="S162" s="105" t="s">
        <v>64</v>
      </c>
      <c r="T162" s="105" t="s">
        <v>64</v>
      </c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78"/>
      <c r="AG162" s="78"/>
      <c r="AH162" s="78"/>
      <c r="AI162" s="78"/>
      <c r="AJ162" s="78"/>
      <c r="AK162" s="78"/>
      <c r="AL162" s="78"/>
      <c r="AM162" s="78"/>
      <c r="AN162" s="78"/>
      <c r="AO162" s="78"/>
      <c r="AP162" s="78"/>
      <c r="AQ162" s="78"/>
      <c r="AR162" s="105" t="s">
        <v>52</v>
      </c>
      <c r="AS162" s="105" t="s">
        <v>52</v>
      </c>
      <c r="AT162" s="78"/>
      <c r="AU162" s="105" t="s">
        <v>1345</v>
      </c>
      <c r="AV162" s="78">
        <v>114</v>
      </c>
    </row>
    <row r="163" spans="1:48" ht="30" customHeight="1">
      <c r="A163" s="102" t="s">
        <v>1216</v>
      </c>
      <c r="B163" s="102" t="s">
        <v>1346</v>
      </c>
      <c r="C163" s="102" t="s">
        <v>616</v>
      </c>
      <c r="D163" s="103">
        <v>2</v>
      </c>
      <c r="E163" s="143"/>
      <c r="F163" s="143"/>
      <c r="G163" s="143"/>
      <c r="H163" s="143"/>
      <c r="I163" s="143"/>
      <c r="J163" s="143"/>
      <c r="K163" s="143"/>
      <c r="L163" s="143"/>
      <c r="M163" s="102" t="s">
        <v>52</v>
      </c>
      <c r="N163" s="105" t="s">
        <v>1347</v>
      </c>
      <c r="O163" s="105" t="s">
        <v>52</v>
      </c>
      <c r="P163" s="105" t="s">
        <v>52</v>
      </c>
      <c r="Q163" s="105" t="s">
        <v>1010</v>
      </c>
      <c r="R163" s="105" t="s">
        <v>64</v>
      </c>
      <c r="S163" s="105" t="s">
        <v>64</v>
      </c>
      <c r="T163" s="105" t="s">
        <v>63</v>
      </c>
      <c r="U163" s="78"/>
      <c r="V163" s="78"/>
      <c r="W163" s="78"/>
      <c r="X163" s="78"/>
      <c r="Y163" s="78"/>
      <c r="Z163" s="78"/>
      <c r="AA163" s="78"/>
      <c r="AB163" s="78"/>
      <c r="AC163" s="78"/>
      <c r="AD163" s="78"/>
      <c r="AE163" s="78"/>
      <c r="AF163" s="78"/>
      <c r="AG163" s="78"/>
      <c r="AH163" s="78"/>
      <c r="AI163" s="78"/>
      <c r="AJ163" s="78"/>
      <c r="AK163" s="78"/>
      <c r="AL163" s="78"/>
      <c r="AM163" s="78"/>
      <c r="AN163" s="78"/>
      <c r="AO163" s="78"/>
      <c r="AP163" s="78"/>
      <c r="AQ163" s="78"/>
      <c r="AR163" s="105" t="s">
        <v>52</v>
      </c>
      <c r="AS163" s="105" t="s">
        <v>52</v>
      </c>
      <c r="AT163" s="78"/>
      <c r="AU163" s="105" t="s">
        <v>1348</v>
      </c>
      <c r="AV163" s="78">
        <v>94</v>
      </c>
    </row>
    <row r="164" spans="1:48" ht="30" customHeight="1">
      <c r="A164" s="102" t="s">
        <v>1216</v>
      </c>
      <c r="B164" s="102" t="s">
        <v>1349</v>
      </c>
      <c r="C164" s="102" t="s">
        <v>616</v>
      </c>
      <c r="D164" s="103">
        <v>10</v>
      </c>
      <c r="E164" s="143"/>
      <c r="F164" s="143"/>
      <c r="G164" s="143"/>
      <c r="H164" s="143"/>
      <c r="I164" s="143"/>
      <c r="J164" s="143"/>
      <c r="K164" s="143"/>
      <c r="L164" s="143"/>
      <c r="M164" s="102" t="s">
        <v>52</v>
      </c>
      <c r="N164" s="105" t="s">
        <v>1350</v>
      </c>
      <c r="O164" s="105" t="s">
        <v>52</v>
      </c>
      <c r="P164" s="105" t="s">
        <v>52</v>
      </c>
      <c r="Q164" s="105" t="s">
        <v>1010</v>
      </c>
      <c r="R164" s="105" t="s">
        <v>64</v>
      </c>
      <c r="S164" s="105" t="s">
        <v>64</v>
      </c>
      <c r="T164" s="105" t="s">
        <v>63</v>
      </c>
      <c r="U164" s="78"/>
      <c r="V164" s="78"/>
      <c r="W164" s="78"/>
      <c r="X164" s="78"/>
      <c r="Y164" s="78"/>
      <c r="Z164" s="78"/>
      <c r="AA164" s="78"/>
      <c r="AB164" s="78"/>
      <c r="AC164" s="78"/>
      <c r="AD164" s="78"/>
      <c r="AE164" s="78"/>
      <c r="AF164" s="78"/>
      <c r="AG164" s="78"/>
      <c r="AH164" s="78"/>
      <c r="AI164" s="78"/>
      <c r="AJ164" s="78"/>
      <c r="AK164" s="78"/>
      <c r="AL164" s="78"/>
      <c r="AM164" s="78"/>
      <c r="AN164" s="78"/>
      <c r="AO164" s="78"/>
      <c r="AP164" s="78"/>
      <c r="AQ164" s="78"/>
      <c r="AR164" s="105" t="s">
        <v>52</v>
      </c>
      <c r="AS164" s="105" t="s">
        <v>52</v>
      </c>
      <c r="AT164" s="78"/>
      <c r="AU164" s="105" t="s">
        <v>1351</v>
      </c>
      <c r="AV164" s="78">
        <v>115</v>
      </c>
    </row>
    <row r="165" spans="1:48" ht="30" customHeight="1">
      <c r="A165" s="102" t="s">
        <v>1216</v>
      </c>
      <c r="B165" s="102" t="s">
        <v>1352</v>
      </c>
      <c r="C165" s="102" t="s">
        <v>616</v>
      </c>
      <c r="D165" s="103">
        <v>15</v>
      </c>
      <c r="E165" s="143"/>
      <c r="F165" s="143"/>
      <c r="G165" s="143"/>
      <c r="H165" s="143"/>
      <c r="I165" s="143"/>
      <c r="J165" s="143"/>
      <c r="K165" s="143"/>
      <c r="L165" s="143"/>
      <c r="M165" s="102" t="s">
        <v>52</v>
      </c>
      <c r="N165" s="105" t="s">
        <v>1353</v>
      </c>
      <c r="O165" s="105" t="s">
        <v>52</v>
      </c>
      <c r="P165" s="105" t="s">
        <v>52</v>
      </c>
      <c r="Q165" s="105" t="s">
        <v>1010</v>
      </c>
      <c r="R165" s="105" t="s">
        <v>64</v>
      </c>
      <c r="S165" s="105" t="s">
        <v>64</v>
      </c>
      <c r="T165" s="105" t="s">
        <v>63</v>
      </c>
      <c r="U165" s="78"/>
      <c r="V165" s="78"/>
      <c r="W165" s="78"/>
      <c r="X165" s="78"/>
      <c r="Y165" s="78"/>
      <c r="Z165" s="78"/>
      <c r="AA165" s="78"/>
      <c r="AB165" s="78"/>
      <c r="AC165" s="78"/>
      <c r="AD165" s="78"/>
      <c r="AE165" s="78"/>
      <c r="AF165" s="78"/>
      <c r="AG165" s="78"/>
      <c r="AH165" s="78"/>
      <c r="AI165" s="78"/>
      <c r="AJ165" s="78"/>
      <c r="AK165" s="78"/>
      <c r="AL165" s="78"/>
      <c r="AM165" s="78"/>
      <c r="AN165" s="78"/>
      <c r="AO165" s="78"/>
      <c r="AP165" s="78"/>
      <c r="AQ165" s="78"/>
      <c r="AR165" s="105" t="s">
        <v>52</v>
      </c>
      <c r="AS165" s="105" t="s">
        <v>52</v>
      </c>
      <c r="AT165" s="78"/>
      <c r="AU165" s="105" t="s">
        <v>1354</v>
      </c>
      <c r="AV165" s="78">
        <v>116</v>
      </c>
    </row>
    <row r="166" spans="1:48" ht="30" customHeight="1">
      <c r="A166" s="102" t="s">
        <v>1355</v>
      </c>
      <c r="B166" s="102" t="s">
        <v>864</v>
      </c>
      <c r="C166" s="102" t="s">
        <v>234</v>
      </c>
      <c r="D166" s="103">
        <v>2</v>
      </c>
      <c r="E166" s="143"/>
      <c r="F166" s="143"/>
      <c r="G166" s="143"/>
      <c r="H166" s="143"/>
      <c r="I166" s="143"/>
      <c r="J166" s="143"/>
      <c r="K166" s="143"/>
      <c r="L166" s="143"/>
      <c r="M166" s="102" t="s">
        <v>52</v>
      </c>
      <c r="N166" s="105" t="s">
        <v>1356</v>
      </c>
      <c r="O166" s="105" t="s">
        <v>52</v>
      </c>
      <c r="P166" s="105" t="s">
        <v>52</v>
      </c>
      <c r="Q166" s="105" t="s">
        <v>1010</v>
      </c>
      <c r="R166" s="105" t="s">
        <v>64</v>
      </c>
      <c r="S166" s="105" t="s">
        <v>64</v>
      </c>
      <c r="T166" s="105" t="s">
        <v>63</v>
      </c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78"/>
      <c r="AG166" s="78"/>
      <c r="AH166" s="78"/>
      <c r="AI166" s="78"/>
      <c r="AJ166" s="78"/>
      <c r="AK166" s="78"/>
      <c r="AL166" s="78"/>
      <c r="AM166" s="78"/>
      <c r="AN166" s="78"/>
      <c r="AO166" s="78"/>
      <c r="AP166" s="78"/>
      <c r="AQ166" s="78"/>
      <c r="AR166" s="105" t="s">
        <v>52</v>
      </c>
      <c r="AS166" s="105" t="s">
        <v>52</v>
      </c>
      <c r="AT166" s="78"/>
      <c r="AU166" s="105" t="s">
        <v>1357</v>
      </c>
      <c r="AV166" s="78">
        <v>117</v>
      </c>
    </row>
    <row r="167" spans="1:48" ht="30" customHeight="1">
      <c r="A167" s="102" t="s">
        <v>1355</v>
      </c>
      <c r="B167" s="102" t="s">
        <v>1317</v>
      </c>
      <c r="C167" s="102" t="s">
        <v>234</v>
      </c>
      <c r="D167" s="103">
        <v>10</v>
      </c>
      <c r="E167" s="143"/>
      <c r="F167" s="143"/>
      <c r="G167" s="143"/>
      <c r="H167" s="143"/>
      <c r="I167" s="143"/>
      <c r="J167" s="143"/>
      <c r="K167" s="143"/>
      <c r="L167" s="143"/>
      <c r="M167" s="102" t="s">
        <v>52</v>
      </c>
      <c r="N167" s="105" t="s">
        <v>1358</v>
      </c>
      <c r="O167" s="105" t="s">
        <v>52</v>
      </c>
      <c r="P167" s="105" t="s">
        <v>52</v>
      </c>
      <c r="Q167" s="105" t="s">
        <v>1010</v>
      </c>
      <c r="R167" s="105" t="s">
        <v>64</v>
      </c>
      <c r="S167" s="105" t="s">
        <v>64</v>
      </c>
      <c r="T167" s="105" t="s">
        <v>63</v>
      </c>
      <c r="U167" s="78"/>
      <c r="V167" s="78"/>
      <c r="W167" s="78"/>
      <c r="X167" s="78"/>
      <c r="Y167" s="78"/>
      <c r="Z167" s="78"/>
      <c r="AA167" s="78"/>
      <c r="AB167" s="78"/>
      <c r="AC167" s="78"/>
      <c r="AD167" s="78"/>
      <c r="AE167" s="78"/>
      <c r="AF167" s="78"/>
      <c r="AG167" s="78"/>
      <c r="AH167" s="78"/>
      <c r="AI167" s="78"/>
      <c r="AJ167" s="78"/>
      <c r="AK167" s="78"/>
      <c r="AL167" s="78"/>
      <c r="AM167" s="78"/>
      <c r="AN167" s="78"/>
      <c r="AO167" s="78"/>
      <c r="AP167" s="78"/>
      <c r="AQ167" s="78"/>
      <c r="AR167" s="105" t="s">
        <v>52</v>
      </c>
      <c r="AS167" s="105" t="s">
        <v>52</v>
      </c>
      <c r="AT167" s="78"/>
      <c r="AU167" s="105" t="s">
        <v>1359</v>
      </c>
      <c r="AV167" s="78">
        <v>118</v>
      </c>
    </row>
    <row r="168" spans="1:48" ht="30" customHeight="1">
      <c r="A168" s="102" t="s">
        <v>1355</v>
      </c>
      <c r="B168" s="102" t="s">
        <v>1320</v>
      </c>
      <c r="C168" s="102" t="s">
        <v>234</v>
      </c>
      <c r="D168" s="103">
        <v>15</v>
      </c>
      <c r="E168" s="143"/>
      <c r="F168" s="143"/>
      <c r="G168" s="143"/>
      <c r="H168" s="143"/>
      <c r="I168" s="143"/>
      <c r="J168" s="143"/>
      <c r="K168" s="143"/>
      <c r="L168" s="143"/>
      <c r="M168" s="102" t="s">
        <v>52</v>
      </c>
      <c r="N168" s="105" t="s">
        <v>1360</v>
      </c>
      <c r="O168" s="105" t="s">
        <v>52</v>
      </c>
      <c r="P168" s="105" t="s">
        <v>52</v>
      </c>
      <c r="Q168" s="105" t="s">
        <v>1010</v>
      </c>
      <c r="R168" s="105" t="s">
        <v>64</v>
      </c>
      <c r="S168" s="105" t="s">
        <v>64</v>
      </c>
      <c r="T168" s="105" t="s">
        <v>63</v>
      </c>
      <c r="U168" s="78"/>
      <c r="V168" s="78"/>
      <c r="W168" s="78"/>
      <c r="X168" s="78"/>
      <c r="Y168" s="78"/>
      <c r="Z168" s="78"/>
      <c r="AA168" s="78"/>
      <c r="AB168" s="78"/>
      <c r="AC168" s="78"/>
      <c r="AD168" s="78"/>
      <c r="AE168" s="78"/>
      <c r="AF168" s="78"/>
      <c r="AG168" s="78"/>
      <c r="AH168" s="78"/>
      <c r="AI168" s="78"/>
      <c r="AJ168" s="78"/>
      <c r="AK168" s="78"/>
      <c r="AL168" s="78"/>
      <c r="AM168" s="78"/>
      <c r="AN168" s="78"/>
      <c r="AO168" s="78"/>
      <c r="AP168" s="78"/>
      <c r="AQ168" s="78"/>
      <c r="AR168" s="105" t="s">
        <v>52</v>
      </c>
      <c r="AS168" s="105" t="s">
        <v>52</v>
      </c>
      <c r="AT168" s="78"/>
      <c r="AU168" s="105" t="s">
        <v>1361</v>
      </c>
      <c r="AV168" s="78">
        <v>119</v>
      </c>
    </row>
    <row r="169" spans="1:48" ht="30" customHeight="1">
      <c r="A169" s="102" t="s">
        <v>1030</v>
      </c>
      <c r="B169" s="102" t="s">
        <v>1031</v>
      </c>
      <c r="C169" s="102" t="s">
        <v>1032</v>
      </c>
      <c r="D169" s="103">
        <v>0</v>
      </c>
      <c r="E169" s="143"/>
      <c r="F169" s="143"/>
      <c r="G169" s="143"/>
      <c r="H169" s="143"/>
      <c r="I169" s="143"/>
      <c r="J169" s="143"/>
      <c r="K169" s="143"/>
      <c r="L169" s="143"/>
      <c r="M169" s="102" t="s">
        <v>52</v>
      </c>
      <c r="N169" s="105" t="s">
        <v>1033</v>
      </c>
      <c r="O169" s="105" t="s">
        <v>52</v>
      </c>
      <c r="P169" s="105" t="s">
        <v>52</v>
      </c>
      <c r="Q169" s="105" t="s">
        <v>1010</v>
      </c>
      <c r="R169" s="105" t="s">
        <v>64</v>
      </c>
      <c r="S169" s="105" t="s">
        <v>64</v>
      </c>
      <c r="T169" s="105" t="s">
        <v>63</v>
      </c>
      <c r="U169" s="78"/>
      <c r="V169" s="78"/>
      <c r="W169" s="78"/>
      <c r="X169" s="78">
        <v>1</v>
      </c>
      <c r="Y169" s="78"/>
      <c r="Z169" s="78"/>
      <c r="AA169" s="78"/>
      <c r="AB169" s="78"/>
      <c r="AC169" s="78"/>
      <c r="AD169" s="78"/>
      <c r="AE169" s="78"/>
      <c r="AF169" s="78"/>
      <c r="AG169" s="78"/>
      <c r="AH169" s="78"/>
      <c r="AI169" s="78"/>
      <c r="AJ169" s="78"/>
      <c r="AK169" s="78"/>
      <c r="AL169" s="78"/>
      <c r="AM169" s="78"/>
      <c r="AN169" s="78"/>
      <c r="AO169" s="78"/>
      <c r="AP169" s="78"/>
      <c r="AQ169" s="78"/>
      <c r="AR169" s="105" t="s">
        <v>52</v>
      </c>
      <c r="AS169" s="105" t="s">
        <v>52</v>
      </c>
      <c r="AT169" s="78"/>
      <c r="AU169" s="105" t="s">
        <v>1362</v>
      </c>
      <c r="AV169" s="78">
        <v>120</v>
      </c>
    </row>
    <row r="170" spans="1:48" ht="30" customHeight="1">
      <c r="A170" s="102" t="s">
        <v>1363</v>
      </c>
      <c r="B170" s="102" t="s">
        <v>1031</v>
      </c>
      <c r="C170" s="102" t="s">
        <v>1032</v>
      </c>
      <c r="D170" s="103">
        <v>0</v>
      </c>
      <c r="E170" s="143"/>
      <c r="F170" s="143"/>
      <c r="G170" s="143"/>
      <c r="H170" s="143"/>
      <c r="I170" s="143"/>
      <c r="J170" s="143"/>
      <c r="K170" s="143"/>
      <c r="L170" s="143"/>
      <c r="M170" s="102" t="s">
        <v>52</v>
      </c>
      <c r="N170" s="105" t="s">
        <v>1364</v>
      </c>
      <c r="O170" s="105" t="s">
        <v>52</v>
      </c>
      <c r="P170" s="105" t="s">
        <v>52</v>
      </c>
      <c r="Q170" s="105" t="s">
        <v>1010</v>
      </c>
      <c r="R170" s="105" t="s">
        <v>64</v>
      </c>
      <c r="S170" s="105" t="s">
        <v>64</v>
      </c>
      <c r="T170" s="105" t="s">
        <v>63</v>
      </c>
      <c r="U170" s="78"/>
      <c r="V170" s="78"/>
      <c r="W170" s="78"/>
      <c r="X170" s="78">
        <v>1</v>
      </c>
      <c r="Y170" s="78"/>
      <c r="Z170" s="78"/>
      <c r="AA170" s="78"/>
      <c r="AB170" s="78"/>
      <c r="AC170" s="78"/>
      <c r="AD170" s="78"/>
      <c r="AE170" s="78"/>
      <c r="AF170" s="78"/>
      <c r="AG170" s="78"/>
      <c r="AH170" s="78"/>
      <c r="AI170" s="78"/>
      <c r="AJ170" s="78"/>
      <c r="AK170" s="78"/>
      <c r="AL170" s="78"/>
      <c r="AM170" s="78"/>
      <c r="AN170" s="78"/>
      <c r="AO170" s="78"/>
      <c r="AP170" s="78"/>
      <c r="AQ170" s="78"/>
      <c r="AR170" s="105" t="s">
        <v>52</v>
      </c>
      <c r="AS170" s="105" t="s">
        <v>52</v>
      </c>
      <c r="AT170" s="78"/>
      <c r="AU170" s="105" t="s">
        <v>1365</v>
      </c>
      <c r="AV170" s="78">
        <v>121</v>
      </c>
    </row>
    <row r="171" spans="1:48" ht="30" customHeight="1">
      <c r="A171" s="102" t="s">
        <v>1041</v>
      </c>
      <c r="B171" s="102" t="s">
        <v>1042</v>
      </c>
      <c r="C171" s="102" t="s">
        <v>547</v>
      </c>
      <c r="D171" s="103">
        <v>1</v>
      </c>
      <c r="E171" s="143"/>
      <c r="F171" s="143"/>
      <c r="G171" s="143"/>
      <c r="H171" s="143"/>
      <c r="I171" s="143"/>
      <c r="J171" s="143"/>
      <c r="K171" s="143"/>
      <c r="L171" s="143"/>
      <c r="M171" s="102" t="s">
        <v>52</v>
      </c>
      <c r="N171" s="105" t="s">
        <v>1043</v>
      </c>
      <c r="O171" s="105" t="s">
        <v>52</v>
      </c>
      <c r="P171" s="105" t="s">
        <v>52</v>
      </c>
      <c r="Q171" s="105" t="s">
        <v>1010</v>
      </c>
      <c r="R171" s="105" t="s">
        <v>64</v>
      </c>
      <c r="S171" s="105" t="s">
        <v>64</v>
      </c>
      <c r="T171" s="105" t="s">
        <v>64</v>
      </c>
      <c r="U171" s="78"/>
      <c r="V171" s="78"/>
      <c r="W171" s="78"/>
      <c r="X171" s="78"/>
      <c r="Y171" s="78"/>
      <c r="Z171" s="78"/>
      <c r="AA171" s="78"/>
      <c r="AB171" s="78"/>
      <c r="AC171" s="78"/>
      <c r="AD171" s="78"/>
      <c r="AE171" s="78"/>
      <c r="AF171" s="78"/>
      <c r="AG171" s="78"/>
      <c r="AH171" s="78"/>
      <c r="AI171" s="78"/>
      <c r="AJ171" s="78"/>
      <c r="AK171" s="78"/>
      <c r="AL171" s="78"/>
      <c r="AM171" s="78"/>
      <c r="AN171" s="78"/>
      <c r="AO171" s="78"/>
      <c r="AP171" s="78"/>
      <c r="AQ171" s="78"/>
      <c r="AR171" s="105" t="s">
        <v>52</v>
      </c>
      <c r="AS171" s="105" t="s">
        <v>52</v>
      </c>
      <c r="AT171" s="78"/>
      <c r="AU171" s="105" t="s">
        <v>1366</v>
      </c>
      <c r="AV171" s="78">
        <v>206</v>
      </c>
    </row>
    <row r="172" spans="1:48" ht="30" customHeight="1">
      <c r="A172" s="103"/>
      <c r="B172" s="103"/>
      <c r="C172" s="103"/>
      <c r="D172" s="103"/>
      <c r="E172" s="103"/>
      <c r="F172" s="103"/>
      <c r="G172" s="103"/>
      <c r="H172" s="103"/>
      <c r="I172" s="103"/>
      <c r="J172" s="103"/>
      <c r="K172" s="103"/>
      <c r="L172" s="103"/>
      <c r="M172" s="103"/>
    </row>
    <row r="173" spans="1:48" ht="30" customHeight="1">
      <c r="A173" s="103"/>
      <c r="B173" s="103"/>
      <c r="C173" s="103"/>
      <c r="D173" s="103"/>
      <c r="E173" s="103"/>
      <c r="F173" s="103"/>
      <c r="G173" s="103"/>
      <c r="H173" s="103"/>
      <c r="I173" s="103"/>
      <c r="J173" s="103"/>
      <c r="K173" s="103"/>
      <c r="L173" s="103"/>
      <c r="M173" s="103"/>
    </row>
    <row r="174" spans="1:48" ht="30" customHeight="1">
      <c r="A174" s="103"/>
      <c r="B174" s="103"/>
      <c r="C174" s="103"/>
      <c r="D174" s="103"/>
      <c r="E174" s="103"/>
      <c r="F174" s="103"/>
      <c r="G174" s="103"/>
      <c r="H174" s="103"/>
      <c r="I174" s="103"/>
      <c r="J174" s="103"/>
      <c r="K174" s="103"/>
      <c r="L174" s="103"/>
      <c r="M174" s="103"/>
    </row>
    <row r="175" spans="1:48" ht="30" customHeight="1">
      <c r="A175" s="103"/>
      <c r="B175" s="103"/>
      <c r="C175" s="103"/>
      <c r="D175" s="103"/>
      <c r="E175" s="103"/>
      <c r="F175" s="103"/>
      <c r="G175" s="103"/>
      <c r="H175" s="103"/>
      <c r="I175" s="103"/>
      <c r="J175" s="103"/>
      <c r="K175" s="103"/>
      <c r="L175" s="103"/>
      <c r="M175" s="103"/>
    </row>
    <row r="176" spans="1:48" ht="30" customHeight="1">
      <c r="A176" s="103"/>
      <c r="B176" s="103"/>
      <c r="C176" s="103"/>
      <c r="D176" s="103"/>
      <c r="E176" s="103"/>
      <c r="F176" s="103"/>
      <c r="G176" s="103"/>
      <c r="H176" s="103"/>
      <c r="I176" s="103"/>
      <c r="J176" s="103"/>
      <c r="K176" s="103"/>
      <c r="L176" s="103"/>
      <c r="M176" s="103"/>
    </row>
    <row r="177" spans="1:48" ht="30" customHeight="1">
      <c r="A177" s="103"/>
      <c r="B177" s="103"/>
      <c r="C177" s="103"/>
      <c r="D177" s="103"/>
      <c r="E177" s="103"/>
      <c r="F177" s="103"/>
      <c r="G177" s="103"/>
      <c r="H177" s="103"/>
      <c r="I177" s="103"/>
      <c r="J177" s="103"/>
      <c r="K177" s="103"/>
      <c r="L177" s="103"/>
      <c r="M177" s="103"/>
    </row>
    <row r="178" spans="1:48" ht="30" customHeight="1">
      <c r="A178" s="103"/>
      <c r="B178" s="103"/>
      <c r="C178" s="103"/>
      <c r="D178" s="103"/>
      <c r="E178" s="103"/>
      <c r="F178" s="103"/>
      <c r="G178" s="103"/>
      <c r="H178" s="103"/>
      <c r="I178" s="103"/>
      <c r="J178" s="103"/>
      <c r="K178" s="103"/>
      <c r="L178" s="103"/>
      <c r="M178" s="103"/>
    </row>
    <row r="179" spans="1:48" ht="30" customHeight="1">
      <c r="A179" s="103"/>
      <c r="B179" s="103"/>
      <c r="C179" s="103"/>
      <c r="D179" s="103"/>
      <c r="E179" s="103"/>
      <c r="F179" s="103"/>
      <c r="G179" s="103"/>
      <c r="H179" s="103"/>
      <c r="I179" s="103"/>
      <c r="J179" s="103"/>
      <c r="K179" s="103"/>
      <c r="L179" s="103"/>
      <c r="M179" s="103"/>
    </row>
    <row r="180" spans="1:48" ht="30" customHeight="1">
      <c r="A180" s="103"/>
      <c r="B180" s="103"/>
      <c r="C180" s="103"/>
      <c r="D180" s="103"/>
      <c r="E180" s="103"/>
      <c r="F180" s="103"/>
      <c r="G180" s="103"/>
      <c r="H180" s="103"/>
      <c r="I180" s="103"/>
      <c r="J180" s="103"/>
      <c r="K180" s="103"/>
      <c r="L180" s="103"/>
      <c r="M180" s="103"/>
    </row>
    <row r="181" spans="1:48" ht="30" customHeight="1">
      <c r="A181" s="103"/>
      <c r="B181" s="103"/>
      <c r="C181" s="103"/>
      <c r="D181" s="103"/>
      <c r="E181" s="103"/>
      <c r="F181" s="103"/>
      <c r="G181" s="103"/>
      <c r="H181" s="103"/>
      <c r="I181" s="103"/>
      <c r="J181" s="103"/>
      <c r="K181" s="103"/>
      <c r="L181" s="103"/>
      <c r="M181" s="103"/>
    </row>
    <row r="182" spans="1:48" ht="30" customHeight="1">
      <c r="A182" s="103"/>
      <c r="B182" s="103"/>
      <c r="C182" s="103"/>
      <c r="D182" s="103"/>
      <c r="E182" s="103"/>
      <c r="F182" s="103"/>
      <c r="G182" s="103"/>
      <c r="H182" s="103"/>
      <c r="I182" s="103"/>
      <c r="J182" s="103"/>
      <c r="K182" s="103"/>
      <c r="L182" s="103"/>
      <c r="M182" s="103"/>
    </row>
    <row r="183" spans="1:48" ht="30" customHeight="1">
      <c r="A183" s="103"/>
      <c r="B183" s="103"/>
      <c r="C183" s="103"/>
      <c r="D183" s="103"/>
      <c r="E183" s="103"/>
      <c r="F183" s="103"/>
      <c r="G183" s="103"/>
      <c r="H183" s="103"/>
      <c r="I183" s="103"/>
      <c r="J183" s="103"/>
      <c r="K183" s="103"/>
      <c r="L183" s="103"/>
      <c r="M183" s="103"/>
    </row>
    <row r="184" spans="1:48" ht="30" customHeight="1">
      <c r="A184" s="103"/>
      <c r="B184" s="103"/>
      <c r="C184" s="103"/>
      <c r="D184" s="103"/>
      <c r="E184" s="103"/>
      <c r="F184" s="103"/>
      <c r="G184" s="103"/>
      <c r="H184" s="103"/>
      <c r="I184" s="103"/>
      <c r="J184" s="103"/>
      <c r="K184" s="103"/>
      <c r="L184" s="103"/>
      <c r="M184" s="103"/>
    </row>
    <row r="185" spans="1:48" ht="30" customHeight="1">
      <c r="A185" s="103"/>
      <c r="B185" s="103"/>
      <c r="C185" s="103"/>
      <c r="D185" s="103"/>
      <c r="E185" s="103"/>
      <c r="F185" s="103"/>
      <c r="G185" s="103"/>
      <c r="H185" s="103"/>
      <c r="I185" s="103"/>
      <c r="J185" s="103"/>
      <c r="K185" s="103"/>
      <c r="L185" s="103"/>
      <c r="M185" s="103"/>
    </row>
    <row r="186" spans="1:48" ht="30" customHeight="1">
      <c r="A186" s="103"/>
      <c r="B186" s="103"/>
      <c r="C186" s="103"/>
      <c r="D186" s="103"/>
      <c r="E186" s="103"/>
      <c r="F186" s="103"/>
      <c r="G186" s="103"/>
      <c r="H186" s="103"/>
      <c r="I186" s="103"/>
      <c r="J186" s="103"/>
      <c r="K186" s="103"/>
      <c r="L186" s="103"/>
      <c r="M186" s="103"/>
    </row>
    <row r="187" spans="1:48" ht="30" customHeight="1">
      <c r="A187" s="103" t="s">
        <v>112</v>
      </c>
      <c r="B187" s="103"/>
      <c r="C187" s="103"/>
      <c r="D187" s="103"/>
      <c r="E187" s="103"/>
      <c r="F187" s="143">
        <f>SUM(F143:F186)</f>
        <v>0</v>
      </c>
      <c r="G187" s="103"/>
      <c r="H187" s="143">
        <f>SUM(H143:H186)</f>
        <v>0</v>
      </c>
      <c r="I187" s="103"/>
      <c r="J187" s="143">
        <f>SUM(J143:J186)</f>
        <v>0</v>
      </c>
      <c r="K187" s="103"/>
      <c r="L187" s="143">
        <f>SUM(L143:L186)</f>
        <v>0</v>
      </c>
      <c r="M187" s="103"/>
      <c r="N187" t="s">
        <v>113</v>
      </c>
    </row>
    <row r="188" spans="1:48" ht="30" customHeight="1">
      <c r="A188" s="102" t="s">
        <v>1367</v>
      </c>
      <c r="B188" s="103"/>
      <c r="C188" s="103"/>
      <c r="D188" s="103"/>
      <c r="E188" s="103"/>
      <c r="F188" s="103"/>
      <c r="G188" s="103"/>
      <c r="H188" s="103"/>
      <c r="I188" s="103"/>
      <c r="J188" s="103"/>
      <c r="K188" s="103"/>
      <c r="L188" s="103"/>
      <c r="M188" s="103"/>
      <c r="N188" s="78"/>
      <c r="O188" s="78"/>
      <c r="P188" s="78"/>
      <c r="Q188" s="105" t="s">
        <v>1368</v>
      </c>
      <c r="R188" s="78"/>
      <c r="S188" s="78"/>
      <c r="T188" s="78"/>
      <c r="U188" s="78"/>
      <c r="V188" s="78"/>
      <c r="W188" s="78"/>
      <c r="X188" s="78"/>
      <c r="Y188" s="78"/>
      <c r="Z188" s="78"/>
      <c r="AA188" s="78"/>
      <c r="AB188" s="78"/>
      <c r="AC188" s="78"/>
      <c r="AD188" s="78"/>
      <c r="AE188" s="78"/>
      <c r="AF188" s="78"/>
      <c r="AG188" s="78"/>
      <c r="AH188" s="78"/>
      <c r="AI188" s="78"/>
      <c r="AJ188" s="78"/>
      <c r="AK188" s="78"/>
      <c r="AL188" s="78"/>
      <c r="AM188" s="78"/>
      <c r="AN188" s="78"/>
      <c r="AO188" s="78"/>
      <c r="AP188" s="78"/>
      <c r="AQ188" s="78"/>
      <c r="AR188" s="78"/>
      <c r="AS188" s="78"/>
      <c r="AT188" s="78"/>
      <c r="AU188" s="78"/>
      <c r="AV188" s="78"/>
    </row>
    <row r="189" spans="1:48" ht="30" customHeight="1">
      <c r="A189" s="102" t="s">
        <v>1369</v>
      </c>
      <c r="B189" s="102" t="s">
        <v>1370</v>
      </c>
      <c r="C189" s="102" t="s">
        <v>93</v>
      </c>
      <c r="D189" s="103">
        <v>1</v>
      </c>
      <c r="E189" s="143"/>
      <c r="F189" s="143"/>
      <c r="G189" s="143"/>
      <c r="H189" s="143"/>
      <c r="I189" s="143"/>
      <c r="J189" s="143"/>
      <c r="K189" s="143"/>
      <c r="L189" s="143"/>
      <c r="M189" s="102" t="s">
        <v>52</v>
      </c>
      <c r="N189" s="105" t="s">
        <v>1371</v>
      </c>
      <c r="O189" s="105" t="s">
        <v>52</v>
      </c>
      <c r="P189" s="105" t="s">
        <v>52</v>
      </c>
      <c r="Q189" s="105" t="s">
        <v>1368</v>
      </c>
      <c r="R189" s="105" t="s">
        <v>64</v>
      </c>
      <c r="S189" s="105" t="s">
        <v>64</v>
      </c>
      <c r="T189" s="105" t="s">
        <v>63</v>
      </c>
      <c r="U189" s="78"/>
      <c r="V189" s="78"/>
      <c r="W189" s="78"/>
      <c r="X189" s="78"/>
      <c r="Y189" s="78"/>
      <c r="Z189" s="78"/>
      <c r="AA189" s="78"/>
      <c r="AB189" s="78"/>
      <c r="AC189" s="78"/>
      <c r="AD189" s="78"/>
      <c r="AE189" s="78"/>
      <c r="AF189" s="78"/>
      <c r="AG189" s="78"/>
      <c r="AH189" s="78"/>
      <c r="AI189" s="78"/>
      <c r="AJ189" s="78"/>
      <c r="AK189" s="78"/>
      <c r="AL189" s="78"/>
      <c r="AM189" s="78"/>
      <c r="AN189" s="78"/>
      <c r="AO189" s="78"/>
      <c r="AP189" s="78"/>
      <c r="AQ189" s="78"/>
      <c r="AR189" s="105" t="s">
        <v>52</v>
      </c>
      <c r="AS189" s="105" t="s">
        <v>52</v>
      </c>
      <c r="AT189" s="78"/>
      <c r="AU189" s="105" t="s">
        <v>1372</v>
      </c>
      <c r="AV189" s="78">
        <v>125</v>
      </c>
    </row>
    <row r="190" spans="1:48" ht="30" customHeight="1">
      <c r="A190" s="102" t="s">
        <v>1369</v>
      </c>
      <c r="B190" s="102" t="s">
        <v>1373</v>
      </c>
      <c r="C190" s="102" t="s">
        <v>93</v>
      </c>
      <c r="D190" s="103">
        <v>11</v>
      </c>
      <c r="E190" s="143"/>
      <c r="F190" s="143"/>
      <c r="G190" s="143"/>
      <c r="H190" s="143"/>
      <c r="I190" s="143"/>
      <c r="J190" s="143"/>
      <c r="K190" s="143"/>
      <c r="L190" s="143"/>
      <c r="M190" s="102" t="s">
        <v>52</v>
      </c>
      <c r="N190" s="105" t="s">
        <v>1374</v>
      </c>
      <c r="O190" s="105" t="s">
        <v>52</v>
      </c>
      <c r="P190" s="105" t="s">
        <v>52</v>
      </c>
      <c r="Q190" s="105" t="s">
        <v>1368</v>
      </c>
      <c r="R190" s="105" t="s">
        <v>64</v>
      </c>
      <c r="S190" s="105" t="s">
        <v>64</v>
      </c>
      <c r="T190" s="105" t="s">
        <v>63</v>
      </c>
      <c r="U190" s="78"/>
      <c r="V190" s="78"/>
      <c r="W190" s="78"/>
      <c r="X190" s="78"/>
      <c r="Y190" s="78"/>
      <c r="Z190" s="78"/>
      <c r="AA190" s="78"/>
      <c r="AB190" s="78"/>
      <c r="AC190" s="78"/>
      <c r="AD190" s="78"/>
      <c r="AE190" s="78"/>
      <c r="AF190" s="78"/>
      <c r="AG190" s="78"/>
      <c r="AH190" s="78"/>
      <c r="AI190" s="78"/>
      <c r="AJ190" s="78"/>
      <c r="AK190" s="78"/>
      <c r="AL190" s="78"/>
      <c r="AM190" s="78"/>
      <c r="AN190" s="78"/>
      <c r="AO190" s="78"/>
      <c r="AP190" s="78"/>
      <c r="AQ190" s="78"/>
      <c r="AR190" s="105" t="s">
        <v>52</v>
      </c>
      <c r="AS190" s="105" t="s">
        <v>52</v>
      </c>
      <c r="AT190" s="78"/>
      <c r="AU190" s="105" t="s">
        <v>1375</v>
      </c>
      <c r="AV190" s="78">
        <v>126</v>
      </c>
    </row>
    <row r="191" spans="1:48" ht="30" customHeight="1">
      <c r="A191" s="102" t="s">
        <v>1369</v>
      </c>
      <c r="B191" s="102" t="s">
        <v>1376</v>
      </c>
      <c r="C191" s="102" t="s">
        <v>93</v>
      </c>
      <c r="D191" s="103">
        <v>2</v>
      </c>
      <c r="E191" s="143"/>
      <c r="F191" s="143"/>
      <c r="G191" s="143"/>
      <c r="H191" s="143"/>
      <c r="I191" s="143"/>
      <c r="J191" s="143"/>
      <c r="K191" s="143"/>
      <c r="L191" s="143"/>
      <c r="M191" s="102" t="s">
        <v>52</v>
      </c>
      <c r="N191" s="105" t="s">
        <v>1377</v>
      </c>
      <c r="O191" s="105" t="s">
        <v>52</v>
      </c>
      <c r="P191" s="105" t="s">
        <v>52</v>
      </c>
      <c r="Q191" s="105" t="s">
        <v>1368</v>
      </c>
      <c r="R191" s="105" t="s">
        <v>64</v>
      </c>
      <c r="S191" s="105" t="s">
        <v>64</v>
      </c>
      <c r="T191" s="105" t="s">
        <v>63</v>
      </c>
      <c r="U191" s="78"/>
      <c r="V191" s="78"/>
      <c r="W191" s="78"/>
      <c r="X191" s="78"/>
      <c r="Y191" s="78"/>
      <c r="Z191" s="78"/>
      <c r="AA191" s="78"/>
      <c r="AB191" s="78"/>
      <c r="AC191" s="78"/>
      <c r="AD191" s="78"/>
      <c r="AE191" s="78"/>
      <c r="AF191" s="78"/>
      <c r="AG191" s="78"/>
      <c r="AH191" s="78"/>
      <c r="AI191" s="78"/>
      <c r="AJ191" s="78"/>
      <c r="AK191" s="78"/>
      <c r="AL191" s="78"/>
      <c r="AM191" s="78"/>
      <c r="AN191" s="78"/>
      <c r="AO191" s="78"/>
      <c r="AP191" s="78"/>
      <c r="AQ191" s="78"/>
      <c r="AR191" s="105" t="s">
        <v>52</v>
      </c>
      <c r="AS191" s="105" t="s">
        <v>52</v>
      </c>
      <c r="AT191" s="78"/>
      <c r="AU191" s="105" t="s">
        <v>1378</v>
      </c>
      <c r="AV191" s="78">
        <v>127</v>
      </c>
    </row>
    <row r="192" spans="1:48" ht="30" customHeight="1">
      <c r="A192" s="102" t="s">
        <v>1369</v>
      </c>
      <c r="B192" s="102" t="s">
        <v>1379</v>
      </c>
      <c r="C192" s="102" t="s">
        <v>93</v>
      </c>
      <c r="D192" s="103">
        <v>1</v>
      </c>
      <c r="E192" s="143"/>
      <c r="F192" s="143"/>
      <c r="G192" s="143"/>
      <c r="H192" s="143"/>
      <c r="I192" s="143"/>
      <c r="J192" s="143"/>
      <c r="K192" s="143"/>
      <c r="L192" s="143"/>
      <c r="M192" s="102" t="s">
        <v>52</v>
      </c>
      <c r="N192" s="105" t="s">
        <v>1380</v>
      </c>
      <c r="O192" s="105" t="s">
        <v>52</v>
      </c>
      <c r="P192" s="105" t="s">
        <v>52</v>
      </c>
      <c r="Q192" s="105" t="s">
        <v>1368</v>
      </c>
      <c r="R192" s="105" t="s">
        <v>64</v>
      </c>
      <c r="S192" s="105" t="s">
        <v>64</v>
      </c>
      <c r="T192" s="105" t="s">
        <v>63</v>
      </c>
      <c r="U192" s="78"/>
      <c r="V192" s="78"/>
      <c r="W192" s="78"/>
      <c r="X192" s="78"/>
      <c r="Y192" s="78"/>
      <c r="Z192" s="78"/>
      <c r="AA192" s="78"/>
      <c r="AB192" s="78"/>
      <c r="AC192" s="78"/>
      <c r="AD192" s="78"/>
      <c r="AE192" s="78"/>
      <c r="AF192" s="78"/>
      <c r="AG192" s="78"/>
      <c r="AH192" s="78"/>
      <c r="AI192" s="78"/>
      <c r="AJ192" s="78"/>
      <c r="AK192" s="78"/>
      <c r="AL192" s="78"/>
      <c r="AM192" s="78"/>
      <c r="AN192" s="78"/>
      <c r="AO192" s="78"/>
      <c r="AP192" s="78"/>
      <c r="AQ192" s="78"/>
      <c r="AR192" s="105" t="s">
        <v>52</v>
      </c>
      <c r="AS192" s="105" t="s">
        <v>52</v>
      </c>
      <c r="AT192" s="78"/>
      <c r="AU192" s="105" t="s">
        <v>1381</v>
      </c>
      <c r="AV192" s="78">
        <v>128</v>
      </c>
    </row>
    <row r="193" spans="1:48" ht="30" customHeight="1">
      <c r="A193" s="102" t="s">
        <v>1369</v>
      </c>
      <c r="B193" s="102" t="s">
        <v>1382</v>
      </c>
      <c r="C193" s="102" t="s">
        <v>93</v>
      </c>
      <c r="D193" s="103">
        <v>3</v>
      </c>
      <c r="E193" s="143"/>
      <c r="F193" s="143"/>
      <c r="G193" s="143"/>
      <c r="H193" s="143"/>
      <c r="I193" s="143"/>
      <c r="J193" s="143"/>
      <c r="K193" s="143"/>
      <c r="L193" s="143"/>
      <c r="M193" s="102" t="s">
        <v>52</v>
      </c>
      <c r="N193" s="105" t="s">
        <v>1383</v>
      </c>
      <c r="O193" s="105" t="s">
        <v>52</v>
      </c>
      <c r="P193" s="105" t="s">
        <v>52</v>
      </c>
      <c r="Q193" s="105" t="s">
        <v>1368</v>
      </c>
      <c r="R193" s="105" t="s">
        <v>64</v>
      </c>
      <c r="S193" s="105" t="s">
        <v>64</v>
      </c>
      <c r="T193" s="105" t="s">
        <v>63</v>
      </c>
      <c r="U193" s="78"/>
      <c r="V193" s="78"/>
      <c r="W193" s="78"/>
      <c r="X193" s="78"/>
      <c r="Y193" s="78"/>
      <c r="Z193" s="78"/>
      <c r="AA193" s="78"/>
      <c r="AB193" s="78"/>
      <c r="AC193" s="78"/>
      <c r="AD193" s="78"/>
      <c r="AE193" s="78"/>
      <c r="AF193" s="78"/>
      <c r="AG193" s="78"/>
      <c r="AH193" s="78"/>
      <c r="AI193" s="78"/>
      <c r="AJ193" s="78"/>
      <c r="AK193" s="78"/>
      <c r="AL193" s="78"/>
      <c r="AM193" s="78"/>
      <c r="AN193" s="78"/>
      <c r="AO193" s="78"/>
      <c r="AP193" s="78"/>
      <c r="AQ193" s="78"/>
      <c r="AR193" s="105" t="s">
        <v>52</v>
      </c>
      <c r="AS193" s="105" t="s">
        <v>52</v>
      </c>
      <c r="AT193" s="78"/>
      <c r="AU193" s="105" t="s">
        <v>1384</v>
      </c>
      <c r="AV193" s="78">
        <v>129</v>
      </c>
    </row>
    <row r="194" spans="1:48" ht="30" customHeight="1">
      <c r="A194" s="102" t="s">
        <v>1385</v>
      </c>
      <c r="B194" s="102" t="s">
        <v>1370</v>
      </c>
      <c r="C194" s="102" t="s">
        <v>93</v>
      </c>
      <c r="D194" s="103">
        <v>1</v>
      </c>
      <c r="E194" s="143"/>
      <c r="F194" s="143"/>
      <c r="G194" s="143"/>
      <c r="H194" s="143"/>
      <c r="I194" s="143"/>
      <c r="J194" s="143"/>
      <c r="K194" s="143"/>
      <c r="L194" s="143"/>
      <c r="M194" s="102" t="s">
        <v>52</v>
      </c>
      <c r="N194" s="105" t="s">
        <v>1386</v>
      </c>
      <c r="O194" s="105" t="s">
        <v>52</v>
      </c>
      <c r="P194" s="105" t="s">
        <v>52</v>
      </c>
      <c r="Q194" s="105" t="s">
        <v>1368</v>
      </c>
      <c r="R194" s="105" t="s">
        <v>64</v>
      </c>
      <c r="S194" s="105" t="s">
        <v>64</v>
      </c>
      <c r="T194" s="105" t="s">
        <v>63</v>
      </c>
      <c r="U194" s="78"/>
      <c r="V194" s="78"/>
      <c r="W194" s="78"/>
      <c r="X194" s="78"/>
      <c r="Y194" s="78"/>
      <c r="Z194" s="78"/>
      <c r="AA194" s="78"/>
      <c r="AB194" s="78"/>
      <c r="AC194" s="78"/>
      <c r="AD194" s="78"/>
      <c r="AE194" s="78"/>
      <c r="AF194" s="78"/>
      <c r="AG194" s="78"/>
      <c r="AH194" s="78"/>
      <c r="AI194" s="78"/>
      <c r="AJ194" s="78"/>
      <c r="AK194" s="78"/>
      <c r="AL194" s="78"/>
      <c r="AM194" s="78"/>
      <c r="AN194" s="78"/>
      <c r="AO194" s="78"/>
      <c r="AP194" s="78"/>
      <c r="AQ194" s="78"/>
      <c r="AR194" s="105" t="s">
        <v>52</v>
      </c>
      <c r="AS194" s="105" t="s">
        <v>52</v>
      </c>
      <c r="AT194" s="78"/>
      <c r="AU194" s="105" t="s">
        <v>1387</v>
      </c>
      <c r="AV194" s="78">
        <v>130</v>
      </c>
    </row>
    <row r="195" spans="1:48" ht="30" customHeight="1">
      <c r="A195" s="102" t="s">
        <v>1385</v>
      </c>
      <c r="B195" s="102" t="s">
        <v>1373</v>
      </c>
      <c r="C195" s="102" t="s">
        <v>93</v>
      </c>
      <c r="D195" s="103">
        <v>11</v>
      </c>
      <c r="E195" s="143"/>
      <c r="F195" s="143"/>
      <c r="G195" s="143"/>
      <c r="H195" s="143"/>
      <c r="I195" s="143"/>
      <c r="J195" s="143"/>
      <c r="K195" s="143"/>
      <c r="L195" s="143"/>
      <c r="M195" s="102" t="s">
        <v>52</v>
      </c>
      <c r="N195" s="105" t="s">
        <v>1388</v>
      </c>
      <c r="O195" s="105" t="s">
        <v>52</v>
      </c>
      <c r="P195" s="105" t="s">
        <v>52</v>
      </c>
      <c r="Q195" s="105" t="s">
        <v>1368</v>
      </c>
      <c r="R195" s="105" t="s">
        <v>64</v>
      </c>
      <c r="S195" s="105" t="s">
        <v>64</v>
      </c>
      <c r="T195" s="105" t="s">
        <v>63</v>
      </c>
      <c r="U195" s="78"/>
      <c r="V195" s="78"/>
      <c r="W195" s="78"/>
      <c r="X195" s="78"/>
      <c r="Y195" s="78"/>
      <c r="Z195" s="78"/>
      <c r="AA195" s="78"/>
      <c r="AB195" s="78"/>
      <c r="AC195" s="78"/>
      <c r="AD195" s="78"/>
      <c r="AE195" s="78"/>
      <c r="AF195" s="78"/>
      <c r="AG195" s="78"/>
      <c r="AH195" s="78"/>
      <c r="AI195" s="78"/>
      <c r="AJ195" s="78"/>
      <c r="AK195" s="78"/>
      <c r="AL195" s="78"/>
      <c r="AM195" s="78"/>
      <c r="AN195" s="78"/>
      <c r="AO195" s="78"/>
      <c r="AP195" s="78"/>
      <c r="AQ195" s="78"/>
      <c r="AR195" s="105" t="s">
        <v>52</v>
      </c>
      <c r="AS195" s="105" t="s">
        <v>52</v>
      </c>
      <c r="AT195" s="78"/>
      <c r="AU195" s="105" t="s">
        <v>1389</v>
      </c>
      <c r="AV195" s="78">
        <v>131</v>
      </c>
    </row>
    <row r="196" spans="1:48" ht="30" customHeight="1">
      <c r="A196" s="102" t="s">
        <v>1385</v>
      </c>
      <c r="B196" s="102" t="s">
        <v>1376</v>
      </c>
      <c r="C196" s="102" t="s">
        <v>93</v>
      </c>
      <c r="D196" s="103">
        <v>2</v>
      </c>
      <c r="E196" s="143"/>
      <c r="F196" s="143"/>
      <c r="G196" s="143"/>
      <c r="H196" s="143"/>
      <c r="I196" s="143"/>
      <c r="J196" s="143"/>
      <c r="K196" s="143"/>
      <c r="L196" s="143"/>
      <c r="M196" s="102" t="s">
        <v>52</v>
      </c>
      <c r="N196" s="105" t="s">
        <v>1390</v>
      </c>
      <c r="O196" s="105" t="s">
        <v>52</v>
      </c>
      <c r="P196" s="105" t="s">
        <v>52</v>
      </c>
      <c r="Q196" s="105" t="s">
        <v>1368</v>
      </c>
      <c r="R196" s="105" t="s">
        <v>64</v>
      </c>
      <c r="S196" s="105" t="s">
        <v>64</v>
      </c>
      <c r="T196" s="105" t="s">
        <v>63</v>
      </c>
      <c r="U196" s="78"/>
      <c r="V196" s="78"/>
      <c r="W196" s="78"/>
      <c r="X196" s="78"/>
      <c r="Y196" s="78"/>
      <c r="Z196" s="78"/>
      <c r="AA196" s="78"/>
      <c r="AB196" s="78"/>
      <c r="AC196" s="78"/>
      <c r="AD196" s="78"/>
      <c r="AE196" s="78"/>
      <c r="AF196" s="78"/>
      <c r="AG196" s="78"/>
      <c r="AH196" s="78"/>
      <c r="AI196" s="78"/>
      <c r="AJ196" s="78"/>
      <c r="AK196" s="78"/>
      <c r="AL196" s="78"/>
      <c r="AM196" s="78"/>
      <c r="AN196" s="78"/>
      <c r="AO196" s="78"/>
      <c r="AP196" s="78"/>
      <c r="AQ196" s="78"/>
      <c r="AR196" s="105" t="s">
        <v>52</v>
      </c>
      <c r="AS196" s="105" t="s">
        <v>52</v>
      </c>
      <c r="AT196" s="78"/>
      <c r="AU196" s="105" t="s">
        <v>1391</v>
      </c>
      <c r="AV196" s="78">
        <v>132</v>
      </c>
    </row>
    <row r="197" spans="1:48" ht="30" customHeight="1">
      <c r="A197" s="102" t="s">
        <v>1385</v>
      </c>
      <c r="B197" s="102" t="s">
        <v>1379</v>
      </c>
      <c r="C197" s="102" t="s">
        <v>93</v>
      </c>
      <c r="D197" s="103">
        <v>1</v>
      </c>
      <c r="E197" s="143"/>
      <c r="F197" s="143"/>
      <c r="G197" s="143"/>
      <c r="H197" s="143"/>
      <c r="I197" s="143"/>
      <c r="J197" s="143"/>
      <c r="K197" s="143"/>
      <c r="L197" s="143"/>
      <c r="M197" s="102" t="s">
        <v>52</v>
      </c>
      <c r="N197" s="105" t="s">
        <v>1392</v>
      </c>
      <c r="O197" s="105" t="s">
        <v>52</v>
      </c>
      <c r="P197" s="105" t="s">
        <v>52</v>
      </c>
      <c r="Q197" s="105" t="s">
        <v>1368</v>
      </c>
      <c r="R197" s="105" t="s">
        <v>64</v>
      </c>
      <c r="S197" s="105" t="s">
        <v>64</v>
      </c>
      <c r="T197" s="105" t="s">
        <v>63</v>
      </c>
      <c r="U197" s="78"/>
      <c r="V197" s="78"/>
      <c r="W197" s="78"/>
      <c r="X197" s="78"/>
      <c r="Y197" s="78"/>
      <c r="Z197" s="78"/>
      <c r="AA197" s="78"/>
      <c r="AB197" s="78"/>
      <c r="AC197" s="78"/>
      <c r="AD197" s="78"/>
      <c r="AE197" s="78"/>
      <c r="AF197" s="78"/>
      <c r="AG197" s="78"/>
      <c r="AH197" s="78"/>
      <c r="AI197" s="78"/>
      <c r="AJ197" s="78"/>
      <c r="AK197" s="78"/>
      <c r="AL197" s="78"/>
      <c r="AM197" s="78"/>
      <c r="AN197" s="78"/>
      <c r="AO197" s="78"/>
      <c r="AP197" s="78"/>
      <c r="AQ197" s="78"/>
      <c r="AR197" s="105" t="s">
        <v>52</v>
      </c>
      <c r="AS197" s="105" t="s">
        <v>52</v>
      </c>
      <c r="AT197" s="78"/>
      <c r="AU197" s="105" t="s">
        <v>1393</v>
      </c>
      <c r="AV197" s="78">
        <v>133</v>
      </c>
    </row>
    <row r="198" spans="1:48" ht="30" customHeight="1">
      <c r="A198" s="102" t="s">
        <v>1385</v>
      </c>
      <c r="B198" s="102" t="s">
        <v>1382</v>
      </c>
      <c r="C198" s="102" t="s">
        <v>93</v>
      </c>
      <c r="D198" s="103">
        <v>3</v>
      </c>
      <c r="E198" s="143"/>
      <c r="F198" s="143"/>
      <c r="G198" s="143"/>
      <c r="H198" s="143"/>
      <c r="I198" s="143"/>
      <c r="J198" s="143"/>
      <c r="K198" s="143"/>
      <c r="L198" s="143"/>
      <c r="M198" s="102" t="s">
        <v>52</v>
      </c>
      <c r="N198" s="105" t="s">
        <v>1394</v>
      </c>
      <c r="O198" s="105" t="s">
        <v>52</v>
      </c>
      <c r="P198" s="105" t="s">
        <v>52</v>
      </c>
      <c r="Q198" s="105" t="s">
        <v>1368</v>
      </c>
      <c r="R198" s="105" t="s">
        <v>64</v>
      </c>
      <c r="S198" s="105" t="s">
        <v>64</v>
      </c>
      <c r="T198" s="105" t="s">
        <v>63</v>
      </c>
      <c r="U198" s="78"/>
      <c r="V198" s="78"/>
      <c r="W198" s="78"/>
      <c r="X198" s="78"/>
      <c r="Y198" s="78"/>
      <c r="Z198" s="78"/>
      <c r="AA198" s="78"/>
      <c r="AB198" s="78"/>
      <c r="AC198" s="78"/>
      <c r="AD198" s="78"/>
      <c r="AE198" s="78"/>
      <c r="AF198" s="78"/>
      <c r="AG198" s="78"/>
      <c r="AH198" s="78"/>
      <c r="AI198" s="78"/>
      <c r="AJ198" s="78"/>
      <c r="AK198" s="78"/>
      <c r="AL198" s="78"/>
      <c r="AM198" s="78"/>
      <c r="AN198" s="78"/>
      <c r="AO198" s="78"/>
      <c r="AP198" s="78"/>
      <c r="AQ198" s="78"/>
      <c r="AR198" s="105" t="s">
        <v>52</v>
      </c>
      <c r="AS198" s="105" t="s">
        <v>52</v>
      </c>
      <c r="AT198" s="78"/>
      <c r="AU198" s="105" t="s">
        <v>1395</v>
      </c>
      <c r="AV198" s="78">
        <v>134</v>
      </c>
    </row>
    <row r="199" spans="1:48" ht="30" customHeight="1">
      <c r="A199" s="102" t="s">
        <v>1396</v>
      </c>
      <c r="B199" s="102" t="s">
        <v>1397</v>
      </c>
      <c r="C199" s="102" t="s">
        <v>93</v>
      </c>
      <c r="D199" s="103">
        <v>36</v>
      </c>
      <c r="E199" s="143"/>
      <c r="F199" s="143"/>
      <c r="G199" s="143"/>
      <c r="H199" s="143"/>
      <c r="I199" s="143"/>
      <c r="J199" s="143"/>
      <c r="K199" s="143"/>
      <c r="L199" s="143"/>
      <c r="M199" s="102" t="s">
        <v>52</v>
      </c>
      <c r="N199" s="105" t="s">
        <v>1398</v>
      </c>
      <c r="O199" s="105" t="s">
        <v>52</v>
      </c>
      <c r="P199" s="105" t="s">
        <v>52</v>
      </c>
      <c r="Q199" s="105" t="s">
        <v>1368</v>
      </c>
      <c r="R199" s="105" t="s">
        <v>64</v>
      </c>
      <c r="S199" s="105" t="s">
        <v>64</v>
      </c>
      <c r="T199" s="105" t="s">
        <v>63</v>
      </c>
      <c r="U199" s="78"/>
      <c r="V199" s="78"/>
      <c r="W199" s="78"/>
      <c r="X199" s="78"/>
      <c r="Y199" s="78"/>
      <c r="Z199" s="78"/>
      <c r="AA199" s="78"/>
      <c r="AB199" s="78"/>
      <c r="AC199" s="78"/>
      <c r="AD199" s="78"/>
      <c r="AE199" s="78"/>
      <c r="AF199" s="78"/>
      <c r="AG199" s="78"/>
      <c r="AH199" s="78"/>
      <c r="AI199" s="78"/>
      <c r="AJ199" s="78"/>
      <c r="AK199" s="78"/>
      <c r="AL199" s="78"/>
      <c r="AM199" s="78"/>
      <c r="AN199" s="78"/>
      <c r="AO199" s="78"/>
      <c r="AP199" s="78"/>
      <c r="AQ199" s="78"/>
      <c r="AR199" s="105" t="s">
        <v>52</v>
      </c>
      <c r="AS199" s="105" t="s">
        <v>52</v>
      </c>
      <c r="AT199" s="78"/>
      <c r="AU199" s="105" t="s">
        <v>1399</v>
      </c>
      <c r="AV199" s="78">
        <v>135</v>
      </c>
    </row>
    <row r="200" spans="1:48" ht="30" customHeight="1">
      <c r="A200" s="102" t="s">
        <v>1400</v>
      </c>
      <c r="B200" s="102" t="s">
        <v>1401</v>
      </c>
      <c r="C200" s="102" t="s">
        <v>93</v>
      </c>
      <c r="D200" s="103">
        <v>1</v>
      </c>
      <c r="E200" s="143"/>
      <c r="F200" s="143"/>
      <c r="G200" s="143"/>
      <c r="H200" s="143"/>
      <c r="I200" s="143"/>
      <c r="J200" s="143"/>
      <c r="K200" s="143"/>
      <c r="L200" s="143"/>
      <c r="M200" s="102" t="s">
        <v>52</v>
      </c>
      <c r="N200" s="105" t="s">
        <v>1402</v>
      </c>
      <c r="O200" s="105" t="s">
        <v>52</v>
      </c>
      <c r="P200" s="105" t="s">
        <v>52</v>
      </c>
      <c r="Q200" s="105" t="s">
        <v>1368</v>
      </c>
      <c r="R200" s="105" t="s">
        <v>64</v>
      </c>
      <c r="S200" s="105" t="s">
        <v>64</v>
      </c>
      <c r="T200" s="105" t="s">
        <v>63</v>
      </c>
      <c r="U200" s="78"/>
      <c r="V200" s="78"/>
      <c r="W200" s="78"/>
      <c r="X200" s="78"/>
      <c r="Y200" s="78"/>
      <c r="Z200" s="78"/>
      <c r="AA200" s="78"/>
      <c r="AB200" s="78"/>
      <c r="AC200" s="78"/>
      <c r="AD200" s="78"/>
      <c r="AE200" s="78"/>
      <c r="AF200" s="78"/>
      <c r="AG200" s="78"/>
      <c r="AH200" s="78"/>
      <c r="AI200" s="78"/>
      <c r="AJ200" s="78"/>
      <c r="AK200" s="78"/>
      <c r="AL200" s="78"/>
      <c r="AM200" s="78"/>
      <c r="AN200" s="78"/>
      <c r="AO200" s="78"/>
      <c r="AP200" s="78"/>
      <c r="AQ200" s="78"/>
      <c r="AR200" s="105" t="s">
        <v>52</v>
      </c>
      <c r="AS200" s="105" t="s">
        <v>52</v>
      </c>
      <c r="AT200" s="78"/>
      <c r="AU200" s="105" t="s">
        <v>1403</v>
      </c>
      <c r="AV200" s="78">
        <v>136</v>
      </c>
    </row>
    <row r="201" spans="1:48" ht="30" customHeight="1">
      <c r="A201" s="102" t="s">
        <v>1404</v>
      </c>
      <c r="B201" s="102" t="s">
        <v>1405</v>
      </c>
      <c r="C201" s="102" t="s">
        <v>616</v>
      </c>
      <c r="D201" s="103">
        <v>18</v>
      </c>
      <c r="E201" s="143"/>
      <c r="F201" s="143"/>
      <c r="G201" s="143"/>
      <c r="H201" s="143"/>
      <c r="I201" s="143"/>
      <c r="J201" s="143"/>
      <c r="K201" s="143"/>
      <c r="L201" s="143"/>
      <c r="M201" s="102" t="s">
        <v>52</v>
      </c>
      <c r="N201" s="105" t="s">
        <v>1406</v>
      </c>
      <c r="O201" s="105" t="s">
        <v>52</v>
      </c>
      <c r="P201" s="105" t="s">
        <v>52</v>
      </c>
      <c r="Q201" s="105" t="s">
        <v>1368</v>
      </c>
      <c r="R201" s="105" t="s">
        <v>64</v>
      </c>
      <c r="S201" s="105" t="s">
        <v>64</v>
      </c>
      <c r="T201" s="105" t="s">
        <v>63</v>
      </c>
      <c r="U201" s="78"/>
      <c r="V201" s="78"/>
      <c r="W201" s="78"/>
      <c r="X201" s="78"/>
      <c r="Y201" s="78"/>
      <c r="Z201" s="78"/>
      <c r="AA201" s="78"/>
      <c r="AB201" s="78"/>
      <c r="AC201" s="78"/>
      <c r="AD201" s="78"/>
      <c r="AE201" s="78"/>
      <c r="AF201" s="78"/>
      <c r="AG201" s="78"/>
      <c r="AH201" s="78"/>
      <c r="AI201" s="78"/>
      <c r="AJ201" s="78"/>
      <c r="AK201" s="78"/>
      <c r="AL201" s="78"/>
      <c r="AM201" s="78"/>
      <c r="AN201" s="78"/>
      <c r="AO201" s="78"/>
      <c r="AP201" s="78"/>
      <c r="AQ201" s="78"/>
      <c r="AR201" s="105" t="s">
        <v>52</v>
      </c>
      <c r="AS201" s="105" t="s">
        <v>52</v>
      </c>
      <c r="AT201" s="78"/>
      <c r="AU201" s="105" t="s">
        <v>1407</v>
      </c>
      <c r="AV201" s="78">
        <v>137</v>
      </c>
    </row>
    <row r="202" spans="1:48" ht="30" customHeight="1">
      <c r="A202" s="102" t="s">
        <v>1408</v>
      </c>
      <c r="B202" s="102" t="s">
        <v>1409</v>
      </c>
      <c r="C202" s="102" t="s">
        <v>547</v>
      </c>
      <c r="D202" s="103">
        <v>18</v>
      </c>
      <c r="E202" s="143"/>
      <c r="F202" s="143"/>
      <c r="G202" s="143"/>
      <c r="H202" s="143"/>
      <c r="I202" s="143"/>
      <c r="J202" s="143"/>
      <c r="K202" s="143"/>
      <c r="L202" s="143"/>
      <c r="M202" s="102" t="s">
        <v>52</v>
      </c>
      <c r="N202" s="105" t="s">
        <v>1410</v>
      </c>
      <c r="O202" s="105" t="s">
        <v>52</v>
      </c>
      <c r="P202" s="105" t="s">
        <v>52</v>
      </c>
      <c r="Q202" s="105" t="s">
        <v>1368</v>
      </c>
      <c r="R202" s="105" t="s">
        <v>64</v>
      </c>
      <c r="S202" s="105" t="s">
        <v>64</v>
      </c>
      <c r="T202" s="105" t="s">
        <v>63</v>
      </c>
      <c r="U202" s="78"/>
      <c r="V202" s="78"/>
      <c r="W202" s="78"/>
      <c r="X202" s="78"/>
      <c r="Y202" s="78"/>
      <c r="Z202" s="78"/>
      <c r="AA202" s="78"/>
      <c r="AB202" s="78"/>
      <c r="AC202" s="78"/>
      <c r="AD202" s="78"/>
      <c r="AE202" s="78"/>
      <c r="AF202" s="78"/>
      <c r="AG202" s="78"/>
      <c r="AH202" s="78"/>
      <c r="AI202" s="78"/>
      <c r="AJ202" s="78"/>
      <c r="AK202" s="78"/>
      <c r="AL202" s="78"/>
      <c r="AM202" s="78"/>
      <c r="AN202" s="78"/>
      <c r="AO202" s="78"/>
      <c r="AP202" s="78"/>
      <c r="AQ202" s="78"/>
      <c r="AR202" s="105" t="s">
        <v>52</v>
      </c>
      <c r="AS202" s="105" t="s">
        <v>52</v>
      </c>
      <c r="AT202" s="78"/>
      <c r="AU202" s="105" t="s">
        <v>1411</v>
      </c>
      <c r="AV202" s="78">
        <v>138</v>
      </c>
    </row>
    <row r="203" spans="1:48" ht="30" customHeight="1">
      <c r="A203" s="102" t="s">
        <v>1408</v>
      </c>
      <c r="B203" s="102" t="s">
        <v>1412</v>
      </c>
      <c r="C203" s="102" t="s">
        <v>830</v>
      </c>
      <c r="D203" s="103">
        <v>625</v>
      </c>
      <c r="E203" s="143"/>
      <c r="F203" s="143"/>
      <c r="G203" s="143"/>
      <c r="H203" s="143"/>
      <c r="I203" s="143"/>
      <c r="J203" s="143"/>
      <c r="K203" s="143"/>
      <c r="L203" s="143"/>
      <c r="M203" s="102" t="s">
        <v>52</v>
      </c>
      <c r="N203" s="105" t="s">
        <v>1413</v>
      </c>
      <c r="O203" s="105" t="s">
        <v>52</v>
      </c>
      <c r="P203" s="105" t="s">
        <v>52</v>
      </c>
      <c r="Q203" s="105" t="s">
        <v>1368</v>
      </c>
      <c r="R203" s="105" t="s">
        <v>64</v>
      </c>
      <c r="S203" s="105" t="s">
        <v>64</v>
      </c>
      <c r="T203" s="105" t="s">
        <v>63</v>
      </c>
      <c r="U203" s="78"/>
      <c r="V203" s="78"/>
      <c r="W203" s="78"/>
      <c r="X203" s="78"/>
      <c r="Y203" s="78"/>
      <c r="Z203" s="78"/>
      <c r="AA203" s="78"/>
      <c r="AB203" s="78"/>
      <c r="AC203" s="78"/>
      <c r="AD203" s="78"/>
      <c r="AE203" s="78"/>
      <c r="AF203" s="78"/>
      <c r="AG203" s="78"/>
      <c r="AH203" s="78"/>
      <c r="AI203" s="78"/>
      <c r="AJ203" s="78"/>
      <c r="AK203" s="78"/>
      <c r="AL203" s="78"/>
      <c r="AM203" s="78"/>
      <c r="AN203" s="78"/>
      <c r="AO203" s="78"/>
      <c r="AP203" s="78"/>
      <c r="AQ203" s="78"/>
      <c r="AR203" s="105" t="s">
        <v>52</v>
      </c>
      <c r="AS203" s="105" t="s">
        <v>52</v>
      </c>
      <c r="AT203" s="78"/>
      <c r="AU203" s="105" t="s">
        <v>1414</v>
      </c>
      <c r="AV203" s="78">
        <v>139</v>
      </c>
    </row>
    <row r="204" spans="1:48" ht="30" customHeight="1">
      <c r="A204" s="102" t="s">
        <v>1408</v>
      </c>
      <c r="B204" s="102" t="s">
        <v>1412</v>
      </c>
      <c r="C204" s="102" t="s">
        <v>830</v>
      </c>
      <c r="D204" s="103">
        <v>243</v>
      </c>
      <c r="E204" s="143"/>
      <c r="F204" s="143"/>
      <c r="G204" s="143"/>
      <c r="H204" s="143"/>
      <c r="I204" s="143"/>
      <c r="J204" s="143"/>
      <c r="K204" s="143"/>
      <c r="L204" s="143"/>
      <c r="M204" s="102" t="s">
        <v>52</v>
      </c>
      <c r="N204" s="105" t="s">
        <v>1415</v>
      </c>
      <c r="O204" s="105" t="s">
        <v>52</v>
      </c>
      <c r="P204" s="105" t="s">
        <v>52</v>
      </c>
      <c r="Q204" s="105" t="s">
        <v>1368</v>
      </c>
      <c r="R204" s="105" t="s">
        <v>64</v>
      </c>
      <c r="S204" s="105" t="s">
        <v>64</v>
      </c>
      <c r="T204" s="105" t="s">
        <v>63</v>
      </c>
      <c r="U204" s="78"/>
      <c r="V204" s="78"/>
      <c r="W204" s="78"/>
      <c r="X204" s="78"/>
      <c r="Y204" s="78"/>
      <c r="Z204" s="78"/>
      <c r="AA204" s="78"/>
      <c r="AB204" s="78"/>
      <c r="AC204" s="78"/>
      <c r="AD204" s="78"/>
      <c r="AE204" s="78"/>
      <c r="AF204" s="78"/>
      <c r="AG204" s="78"/>
      <c r="AH204" s="78"/>
      <c r="AI204" s="78"/>
      <c r="AJ204" s="78"/>
      <c r="AK204" s="78"/>
      <c r="AL204" s="78"/>
      <c r="AM204" s="78"/>
      <c r="AN204" s="78"/>
      <c r="AO204" s="78"/>
      <c r="AP204" s="78"/>
      <c r="AQ204" s="78"/>
      <c r="AR204" s="105" t="s">
        <v>52</v>
      </c>
      <c r="AS204" s="105" t="s">
        <v>52</v>
      </c>
      <c r="AT204" s="78"/>
      <c r="AU204" s="105" t="s">
        <v>1416</v>
      </c>
      <c r="AV204" s="78">
        <v>140</v>
      </c>
    </row>
    <row r="205" spans="1:48" ht="30" customHeight="1">
      <c r="A205" s="103" t="s">
        <v>1408</v>
      </c>
      <c r="B205" s="103" t="s">
        <v>1412</v>
      </c>
      <c r="C205" s="103" t="s">
        <v>830</v>
      </c>
      <c r="D205" s="103">
        <v>330</v>
      </c>
      <c r="E205" s="103"/>
      <c r="F205" s="143"/>
      <c r="G205" s="143"/>
      <c r="H205" s="143"/>
      <c r="I205" s="143"/>
      <c r="J205" s="143"/>
      <c r="K205" s="143"/>
      <c r="L205" s="143"/>
      <c r="M205" s="102" t="s">
        <v>52</v>
      </c>
      <c r="N205" s="105" t="s">
        <v>1413</v>
      </c>
      <c r="O205" s="105" t="s">
        <v>52</v>
      </c>
      <c r="P205" s="105" t="s">
        <v>52</v>
      </c>
      <c r="Q205" s="105" t="s">
        <v>1417</v>
      </c>
      <c r="R205" s="105" t="s">
        <v>64</v>
      </c>
      <c r="S205" s="105" t="s">
        <v>64</v>
      </c>
      <c r="T205" s="105" t="s">
        <v>63</v>
      </c>
      <c r="U205" s="78"/>
      <c r="V205" s="78"/>
      <c r="W205" s="78"/>
      <c r="X205" s="78"/>
      <c r="Y205" s="78"/>
      <c r="Z205" s="78"/>
      <c r="AA205" s="78"/>
      <c r="AB205" s="78"/>
      <c r="AC205" s="78"/>
      <c r="AD205" s="78"/>
      <c r="AE205" s="78"/>
      <c r="AF205" s="78"/>
      <c r="AG205" s="78"/>
      <c r="AH205" s="78"/>
      <c r="AI205" s="78"/>
      <c r="AJ205" s="78"/>
      <c r="AK205" s="78"/>
      <c r="AL205" s="78"/>
      <c r="AM205" s="78"/>
      <c r="AN205" s="78"/>
      <c r="AO205" s="78"/>
      <c r="AP205" s="78"/>
      <c r="AQ205" s="78"/>
      <c r="AR205" s="105" t="s">
        <v>52</v>
      </c>
      <c r="AS205" s="105" t="s">
        <v>52</v>
      </c>
      <c r="AT205" s="78"/>
      <c r="AU205" s="105" t="s">
        <v>1414</v>
      </c>
      <c r="AV205" s="78">
        <v>141</v>
      </c>
    </row>
    <row r="206" spans="1:48" ht="30" customHeight="1">
      <c r="A206" s="103" t="s">
        <v>1408</v>
      </c>
      <c r="B206" s="103" t="s">
        <v>1412</v>
      </c>
      <c r="C206" s="103" t="s">
        <v>830</v>
      </c>
      <c r="D206" s="103">
        <v>178</v>
      </c>
      <c r="E206" s="103"/>
      <c r="F206" s="143"/>
      <c r="G206" s="143"/>
      <c r="H206" s="143"/>
      <c r="I206" s="143"/>
      <c r="J206" s="143"/>
      <c r="K206" s="143"/>
      <c r="L206" s="143"/>
      <c r="M206" s="102" t="s">
        <v>52</v>
      </c>
      <c r="N206" s="105" t="s">
        <v>1418</v>
      </c>
      <c r="O206" s="105" t="s">
        <v>52</v>
      </c>
      <c r="P206" s="105" t="s">
        <v>52</v>
      </c>
      <c r="Q206" s="105" t="s">
        <v>1419</v>
      </c>
      <c r="R206" s="105" t="s">
        <v>64</v>
      </c>
      <c r="S206" s="105" t="s">
        <v>64</v>
      </c>
      <c r="T206" s="105" t="s">
        <v>63</v>
      </c>
      <c r="U206" s="78"/>
      <c r="V206" s="78"/>
      <c r="W206" s="78"/>
      <c r="X206" s="78"/>
      <c r="Y206" s="78"/>
      <c r="Z206" s="78"/>
      <c r="AA206" s="78"/>
      <c r="AB206" s="78"/>
      <c r="AC206" s="78"/>
      <c r="AD206" s="78"/>
      <c r="AE206" s="78"/>
      <c r="AF206" s="78"/>
      <c r="AG206" s="78"/>
      <c r="AH206" s="78"/>
      <c r="AI206" s="78"/>
      <c r="AJ206" s="78"/>
      <c r="AK206" s="78"/>
      <c r="AL206" s="78"/>
      <c r="AM206" s="78"/>
      <c r="AN206" s="78"/>
      <c r="AO206" s="78"/>
      <c r="AP206" s="78"/>
      <c r="AQ206" s="78"/>
      <c r="AR206" s="105" t="s">
        <v>52</v>
      </c>
      <c r="AS206" s="105" t="s">
        <v>52</v>
      </c>
      <c r="AT206" s="78"/>
      <c r="AU206" s="105" t="s">
        <v>1420</v>
      </c>
      <c r="AV206" s="78">
        <v>142</v>
      </c>
    </row>
    <row r="207" spans="1:48" ht="30" customHeight="1">
      <c r="A207" s="103" t="s">
        <v>1408</v>
      </c>
      <c r="B207" s="103" t="s">
        <v>1421</v>
      </c>
      <c r="C207" s="103" t="s">
        <v>830</v>
      </c>
      <c r="D207" s="103">
        <v>450</v>
      </c>
      <c r="E207" s="103"/>
      <c r="F207" s="143"/>
      <c r="G207" s="143"/>
      <c r="H207" s="143"/>
      <c r="I207" s="143"/>
      <c r="J207" s="143"/>
      <c r="K207" s="143"/>
      <c r="L207" s="143"/>
      <c r="M207" s="102" t="s">
        <v>52</v>
      </c>
      <c r="N207" s="105" t="s">
        <v>1422</v>
      </c>
      <c r="O207" s="105" t="s">
        <v>52</v>
      </c>
      <c r="P207" s="105" t="s">
        <v>52</v>
      </c>
      <c r="Q207" s="105" t="s">
        <v>1423</v>
      </c>
      <c r="R207" s="105" t="s">
        <v>64</v>
      </c>
      <c r="S207" s="105" t="s">
        <v>64</v>
      </c>
      <c r="T207" s="105" t="s">
        <v>63</v>
      </c>
      <c r="U207" s="78"/>
      <c r="V207" s="78"/>
      <c r="W207" s="78"/>
      <c r="X207" s="78"/>
      <c r="Y207" s="78"/>
      <c r="Z207" s="78"/>
      <c r="AA207" s="78"/>
      <c r="AB207" s="78"/>
      <c r="AC207" s="78"/>
      <c r="AD207" s="78"/>
      <c r="AE207" s="78"/>
      <c r="AF207" s="78"/>
      <c r="AG207" s="78"/>
      <c r="AH207" s="78"/>
      <c r="AI207" s="78"/>
      <c r="AJ207" s="78"/>
      <c r="AK207" s="78"/>
      <c r="AL207" s="78"/>
      <c r="AM207" s="78"/>
      <c r="AN207" s="78"/>
      <c r="AO207" s="78"/>
      <c r="AP207" s="78"/>
      <c r="AQ207" s="78"/>
      <c r="AR207" s="105" t="s">
        <v>52</v>
      </c>
      <c r="AS207" s="105" t="s">
        <v>52</v>
      </c>
      <c r="AT207" s="78"/>
      <c r="AU207" s="105" t="s">
        <v>1424</v>
      </c>
      <c r="AV207" s="78">
        <v>143</v>
      </c>
    </row>
    <row r="208" spans="1:48" ht="30" customHeight="1">
      <c r="A208" s="103" t="s">
        <v>1408</v>
      </c>
      <c r="B208" s="103" t="s">
        <v>1425</v>
      </c>
      <c r="C208" s="103" t="s">
        <v>812</v>
      </c>
      <c r="D208" s="103">
        <v>22</v>
      </c>
      <c r="E208" s="103"/>
      <c r="F208" s="143"/>
      <c r="G208" s="143"/>
      <c r="H208" s="143"/>
      <c r="I208" s="143"/>
      <c r="J208" s="143"/>
      <c r="K208" s="143"/>
      <c r="L208" s="143"/>
      <c r="M208" s="102" t="s">
        <v>52</v>
      </c>
      <c r="N208" s="105" t="s">
        <v>1426</v>
      </c>
      <c r="O208" s="105" t="s">
        <v>52</v>
      </c>
      <c r="P208" s="105" t="s">
        <v>52</v>
      </c>
      <c r="Q208" s="105" t="s">
        <v>1427</v>
      </c>
      <c r="R208" s="105" t="s">
        <v>64</v>
      </c>
      <c r="S208" s="105" t="s">
        <v>64</v>
      </c>
      <c r="T208" s="105" t="s">
        <v>63</v>
      </c>
      <c r="U208" s="78"/>
      <c r="V208" s="78"/>
      <c r="W208" s="78"/>
      <c r="X208" s="78"/>
      <c r="Y208" s="78"/>
      <c r="Z208" s="78"/>
      <c r="AA208" s="78"/>
      <c r="AB208" s="78"/>
      <c r="AC208" s="78"/>
      <c r="AD208" s="78"/>
      <c r="AE208" s="78"/>
      <c r="AF208" s="78"/>
      <c r="AG208" s="78"/>
      <c r="AH208" s="78"/>
      <c r="AI208" s="78"/>
      <c r="AJ208" s="78"/>
      <c r="AK208" s="78"/>
      <c r="AL208" s="78"/>
      <c r="AM208" s="78"/>
      <c r="AN208" s="78"/>
      <c r="AO208" s="78"/>
      <c r="AP208" s="78"/>
      <c r="AQ208" s="78"/>
      <c r="AR208" s="105" t="s">
        <v>52</v>
      </c>
      <c r="AS208" s="105" t="s">
        <v>52</v>
      </c>
      <c r="AT208" s="78"/>
      <c r="AU208" s="105" t="s">
        <v>1428</v>
      </c>
      <c r="AV208" s="78">
        <v>144</v>
      </c>
    </row>
    <row r="209" spans="1:48" ht="30" customHeight="1">
      <c r="A209" s="103" t="s">
        <v>1408</v>
      </c>
      <c r="B209" s="103" t="s">
        <v>1429</v>
      </c>
      <c r="C209" s="103" t="s">
        <v>812</v>
      </c>
      <c r="D209" s="103">
        <v>43</v>
      </c>
      <c r="E209" s="103"/>
      <c r="F209" s="143"/>
      <c r="G209" s="143"/>
      <c r="H209" s="143"/>
      <c r="I209" s="143"/>
      <c r="J209" s="143"/>
      <c r="K209" s="143"/>
      <c r="L209" s="143"/>
      <c r="M209" s="102" t="s">
        <v>52</v>
      </c>
      <c r="N209" s="105" t="s">
        <v>1430</v>
      </c>
      <c r="O209" s="105" t="s">
        <v>52</v>
      </c>
      <c r="P209" s="105" t="s">
        <v>52</v>
      </c>
      <c r="Q209" s="105" t="s">
        <v>1431</v>
      </c>
      <c r="R209" s="105" t="s">
        <v>64</v>
      </c>
      <c r="S209" s="105" t="s">
        <v>64</v>
      </c>
      <c r="T209" s="105" t="s">
        <v>63</v>
      </c>
      <c r="U209" s="78"/>
      <c r="V209" s="78"/>
      <c r="W209" s="78"/>
      <c r="X209" s="78"/>
      <c r="Y209" s="78"/>
      <c r="Z209" s="78"/>
      <c r="AA209" s="78"/>
      <c r="AB209" s="78"/>
      <c r="AC209" s="78"/>
      <c r="AD209" s="78"/>
      <c r="AE209" s="78"/>
      <c r="AF209" s="78"/>
      <c r="AG209" s="78"/>
      <c r="AH209" s="78"/>
      <c r="AI209" s="78"/>
      <c r="AJ209" s="78"/>
      <c r="AK209" s="78"/>
      <c r="AL209" s="78"/>
      <c r="AM209" s="78"/>
      <c r="AN209" s="78"/>
      <c r="AO209" s="78"/>
      <c r="AP209" s="78"/>
      <c r="AQ209" s="78"/>
      <c r="AR209" s="105" t="s">
        <v>52</v>
      </c>
      <c r="AS209" s="105" t="s">
        <v>52</v>
      </c>
      <c r="AT209" s="78"/>
      <c r="AU209" s="105" t="s">
        <v>1432</v>
      </c>
      <c r="AV209" s="78">
        <v>145</v>
      </c>
    </row>
    <row r="210" spans="1:48" ht="30" customHeight="1">
      <c r="A210" s="103" t="s">
        <v>1408</v>
      </c>
      <c r="B210" s="103" t="s">
        <v>1433</v>
      </c>
      <c r="C210" s="103" t="s">
        <v>812</v>
      </c>
      <c r="D210" s="103">
        <v>36</v>
      </c>
      <c r="E210" s="103"/>
      <c r="F210" s="143"/>
      <c r="G210" s="143"/>
      <c r="H210" s="143"/>
      <c r="I210" s="143"/>
      <c r="J210" s="143"/>
      <c r="K210" s="143"/>
      <c r="L210" s="143"/>
      <c r="M210" s="102" t="s">
        <v>52</v>
      </c>
      <c r="N210" s="105" t="s">
        <v>1434</v>
      </c>
      <c r="O210" s="105" t="s">
        <v>52</v>
      </c>
      <c r="P210" s="105" t="s">
        <v>52</v>
      </c>
      <c r="Q210" s="105" t="s">
        <v>1435</v>
      </c>
      <c r="R210" s="105" t="s">
        <v>64</v>
      </c>
      <c r="S210" s="105" t="s">
        <v>64</v>
      </c>
      <c r="T210" s="105" t="s">
        <v>63</v>
      </c>
      <c r="U210" s="78"/>
      <c r="V210" s="78"/>
      <c r="W210" s="78"/>
      <c r="X210" s="78"/>
      <c r="Y210" s="78"/>
      <c r="Z210" s="78"/>
      <c r="AA210" s="78"/>
      <c r="AB210" s="78"/>
      <c r="AC210" s="78"/>
      <c r="AD210" s="78"/>
      <c r="AE210" s="78"/>
      <c r="AF210" s="78"/>
      <c r="AG210" s="78"/>
      <c r="AH210" s="78"/>
      <c r="AI210" s="78"/>
      <c r="AJ210" s="78"/>
      <c r="AK210" s="78"/>
      <c r="AL210" s="78"/>
      <c r="AM210" s="78"/>
      <c r="AN210" s="78"/>
      <c r="AO210" s="78"/>
      <c r="AP210" s="78"/>
      <c r="AQ210" s="78"/>
      <c r="AR210" s="105" t="s">
        <v>52</v>
      </c>
      <c r="AS210" s="105" t="s">
        <v>52</v>
      </c>
      <c r="AT210" s="78"/>
      <c r="AU210" s="105" t="s">
        <v>1436</v>
      </c>
      <c r="AV210" s="78">
        <v>146</v>
      </c>
    </row>
    <row r="211" spans="1:48" ht="30" customHeight="1">
      <c r="A211" s="103" t="s">
        <v>1437</v>
      </c>
      <c r="B211" s="103" t="s">
        <v>1438</v>
      </c>
      <c r="C211" s="103" t="s">
        <v>830</v>
      </c>
      <c r="D211" s="103">
        <v>898</v>
      </c>
      <c r="E211" s="103"/>
      <c r="F211" s="143"/>
      <c r="G211" s="143"/>
      <c r="H211" s="143"/>
      <c r="I211" s="143"/>
      <c r="J211" s="143"/>
      <c r="K211" s="143"/>
      <c r="L211" s="143"/>
      <c r="M211" s="102" t="s">
        <v>52</v>
      </c>
      <c r="N211" s="105" t="s">
        <v>1439</v>
      </c>
      <c r="O211" s="105" t="s">
        <v>52</v>
      </c>
      <c r="P211" s="105" t="s">
        <v>52</v>
      </c>
      <c r="Q211" s="105" t="s">
        <v>1440</v>
      </c>
      <c r="R211" s="105" t="s">
        <v>64</v>
      </c>
      <c r="S211" s="105" t="s">
        <v>64</v>
      </c>
      <c r="T211" s="105" t="s">
        <v>63</v>
      </c>
      <c r="U211" s="78"/>
      <c r="V211" s="78"/>
      <c r="W211" s="78"/>
      <c r="X211" s="78"/>
      <c r="Y211" s="78"/>
      <c r="Z211" s="78"/>
      <c r="AA211" s="78"/>
      <c r="AB211" s="78"/>
      <c r="AC211" s="78"/>
      <c r="AD211" s="78"/>
      <c r="AE211" s="78"/>
      <c r="AF211" s="78"/>
      <c r="AG211" s="78"/>
      <c r="AH211" s="78"/>
      <c r="AI211" s="78"/>
      <c r="AJ211" s="78"/>
      <c r="AK211" s="78"/>
      <c r="AL211" s="78"/>
      <c r="AM211" s="78"/>
      <c r="AN211" s="78"/>
      <c r="AO211" s="78"/>
      <c r="AP211" s="78"/>
      <c r="AQ211" s="78"/>
      <c r="AR211" s="105" t="s">
        <v>52</v>
      </c>
      <c r="AS211" s="105" t="s">
        <v>52</v>
      </c>
      <c r="AT211" s="78"/>
      <c r="AU211" s="105" t="s">
        <v>1441</v>
      </c>
      <c r="AV211" s="78">
        <v>147</v>
      </c>
    </row>
    <row r="212" spans="1:48" ht="30" customHeight="1">
      <c r="A212" s="102" t="s">
        <v>1408</v>
      </c>
      <c r="B212" s="103" t="s">
        <v>1442</v>
      </c>
      <c r="C212" s="103" t="s">
        <v>830</v>
      </c>
      <c r="D212" s="103">
        <v>360</v>
      </c>
      <c r="E212" s="103"/>
      <c r="F212" s="143"/>
      <c r="G212" s="143"/>
      <c r="H212" s="143"/>
      <c r="I212" s="143"/>
      <c r="J212" s="143"/>
      <c r="K212" s="143"/>
      <c r="L212" s="143"/>
      <c r="M212" s="102" t="s">
        <v>52</v>
      </c>
      <c r="N212" s="105" t="s">
        <v>1443</v>
      </c>
      <c r="O212" s="105" t="s">
        <v>52</v>
      </c>
      <c r="P212" s="105" t="s">
        <v>52</v>
      </c>
      <c r="Q212" s="105" t="s">
        <v>1444</v>
      </c>
      <c r="R212" s="105" t="s">
        <v>64</v>
      </c>
      <c r="S212" s="105" t="s">
        <v>64</v>
      </c>
      <c r="T212" s="105" t="s">
        <v>63</v>
      </c>
      <c r="U212" s="78"/>
      <c r="V212" s="78"/>
      <c r="W212" s="78"/>
      <c r="X212" s="78"/>
      <c r="Y212" s="78"/>
      <c r="Z212" s="78"/>
      <c r="AA212" s="78"/>
      <c r="AB212" s="78"/>
      <c r="AC212" s="78"/>
      <c r="AD212" s="78"/>
      <c r="AE212" s="78"/>
      <c r="AF212" s="78"/>
      <c r="AG212" s="78"/>
      <c r="AH212" s="78"/>
      <c r="AI212" s="78"/>
      <c r="AJ212" s="78"/>
      <c r="AK212" s="78"/>
      <c r="AL212" s="78"/>
      <c r="AM212" s="78"/>
      <c r="AN212" s="78"/>
      <c r="AO212" s="78"/>
      <c r="AP212" s="78"/>
      <c r="AQ212" s="78"/>
      <c r="AR212" s="105" t="s">
        <v>52</v>
      </c>
      <c r="AS212" s="105" t="s">
        <v>52</v>
      </c>
      <c r="AT212" s="78"/>
      <c r="AU212" s="105" t="s">
        <v>1445</v>
      </c>
      <c r="AV212" s="78">
        <v>148</v>
      </c>
    </row>
    <row r="213" spans="1:48" ht="30" customHeight="1">
      <c r="A213" s="102" t="s">
        <v>1408</v>
      </c>
      <c r="B213" s="102" t="s">
        <v>1446</v>
      </c>
      <c r="C213" s="102" t="s">
        <v>830</v>
      </c>
      <c r="D213" s="103">
        <v>420</v>
      </c>
      <c r="E213" s="143"/>
      <c r="F213" s="143"/>
      <c r="G213" s="143"/>
      <c r="H213" s="143"/>
      <c r="I213" s="143"/>
      <c r="J213" s="143"/>
      <c r="K213" s="143"/>
      <c r="L213" s="143"/>
      <c r="M213" s="102" t="s">
        <v>52</v>
      </c>
      <c r="N213" s="105" t="s">
        <v>1447</v>
      </c>
      <c r="O213" s="105" t="s">
        <v>52</v>
      </c>
      <c r="P213" s="105" t="s">
        <v>52</v>
      </c>
      <c r="Q213" s="105" t="s">
        <v>1448</v>
      </c>
      <c r="R213" s="105" t="s">
        <v>64</v>
      </c>
      <c r="S213" s="105" t="s">
        <v>64</v>
      </c>
      <c r="T213" s="105" t="s">
        <v>63</v>
      </c>
      <c r="U213" s="78"/>
      <c r="V213" s="78"/>
      <c r="W213" s="78"/>
      <c r="X213" s="78"/>
      <c r="Y213" s="78"/>
      <c r="Z213" s="78"/>
      <c r="AA213" s="78"/>
      <c r="AB213" s="78"/>
      <c r="AC213" s="78"/>
      <c r="AD213" s="78"/>
      <c r="AE213" s="78"/>
      <c r="AF213" s="78"/>
      <c r="AG213" s="78"/>
      <c r="AH213" s="78"/>
      <c r="AI213" s="78"/>
      <c r="AJ213" s="78"/>
      <c r="AK213" s="78"/>
      <c r="AL213" s="78"/>
      <c r="AM213" s="78"/>
      <c r="AN213" s="78"/>
      <c r="AO213" s="78"/>
      <c r="AP213" s="78"/>
      <c r="AQ213" s="78"/>
      <c r="AR213" s="105" t="s">
        <v>52</v>
      </c>
      <c r="AS213" s="105" t="s">
        <v>52</v>
      </c>
      <c r="AT213" s="78"/>
      <c r="AU213" s="105" t="s">
        <v>1449</v>
      </c>
      <c r="AV213" s="78">
        <v>149</v>
      </c>
    </row>
    <row r="214" spans="1:48" ht="30" customHeight="1">
      <c r="A214" s="102" t="s">
        <v>1450</v>
      </c>
      <c r="B214" s="102" t="s">
        <v>1451</v>
      </c>
      <c r="C214" s="102" t="s">
        <v>461</v>
      </c>
      <c r="D214" s="103">
        <v>36</v>
      </c>
      <c r="E214" s="143"/>
      <c r="F214" s="143"/>
      <c r="G214" s="143"/>
      <c r="H214" s="143"/>
      <c r="I214" s="143"/>
      <c r="J214" s="143"/>
      <c r="K214" s="143"/>
      <c r="L214" s="143"/>
      <c r="M214" s="102" t="s">
        <v>52</v>
      </c>
      <c r="N214" s="105" t="s">
        <v>1452</v>
      </c>
      <c r="O214" s="105" t="s">
        <v>52</v>
      </c>
      <c r="P214" s="105" t="s">
        <v>52</v>
      </c>
      <c r="Q214" s="105" t="s">
        <v>1453</v>
      </c>
      <c r="R214" s="105" t="s">
        <v>64</v>
      </c>
      <c r="S214" s="105" t="s">
        <v>64</v>
      </c>
      <c r="T214" s="105" t="s">
        <v>63</v>
      </c>
      <c r="U214" s="78"/>
      <c r="V214" s="78"/>
      <c r="W214" s="78"/>
      <c r="X214" s="78"/>
      <c r="Y214" s="78"/>
      <c r="Z214" s="78"/>
      <c r="AA214" s="78"/>
      <c r="AB214" s="78"/>
      <c r="AC214" s="78"/>
      <c r="AD214" s="78"/>
      <c r="AE214" s="78"/>
      <c r="AF214" s="78"/>
      <c r="AG214" s="78"/>
      <c r="AH214" s="78"/>
      <c r="AI214" s="78"/>
      <c r="AJ214" s="78"/>
      <c r="AK214" s="78"/>
      <c r="AL214" s="78"/>
      <c r="AM214" s="78"/>
      <c r="AN214" s="78"/>
      <c r="AO214" s="78"/>
      <c r="AP214" s="78"/>
      <c r="AQ214" s="78"/>
      <c r="AR214" s="105" t="s">
        <v>52</v>
      </c>
      <c r="AS214" s="105" t="s">
        <v>52</v>
      </c>
      <c r="AT214" s="78"/>
      <c r="AU214" s="105" t="s">
        <v>1454</v>
      </c>
      <c r="AV214" s="78">
        <v>150</v>
      </c>
    </row>
    <row r="215" spans="1:48" ht="30" customHeight="1">
      <c r="A215" s="102" t="s">
        <v>1455</v>
      </c>
      <c r="B215" s="102" t="s">
        <v>1456</v>
      </c>
      <c r="C215" s="102" t="s">
        <v>616</v>
      </c>
      <c r="D215" s="103">
        <v>18</v>
      </c>
      <c r="E215" s="143"/>
      <c r="F215" s="143"/>
      <c r="G215" s="143"/>
      <c r="H215" s="143"/>
      <c r="I215" s="143"/>
      <c r="J215" s="143"/>
      <c r="K215" s="143"/>
      <c r="L215" s="143"/>
      <c r="M215" s="102" t="s">
        <v>52</v>
      </c>
      <c r="N215" s="105" t="s">
        <v>1457</v>
      </c>
      <c r="O215" s="105" t="s">
        <v>52</v>
      </c>
      <c r="P215" s="105" t="s">
        <v>52</v>
      </c>
      <c r="Q215" s="105" t="s">
        <v>1458</v>
      </c>
      <c r="R215" s="105" t="s">
        <v>64</v>
      </c>
      <c r="S215" s="105" t="s">
        <v>64</v>
      </c>
      <c r="T215" s="105" t="s">
        <v>63</v>
      </c>
      <c r="U215" s="78"/>
      <c r="V215" s="78"/>
      <c r="W215" s="78"/>
      <c r="X215" s="78"/>
      <c r="Y215" s="78"/>
      <c r="Z215" s="78"/>
      <c r="AA215" s="78"/>
      <c r="AB215" s="78"/>
      <c r="AC215" s="78"/>
      <c r="AD215" s="78"/>
      <c r="AE215" s="78"/>
      <c r="AF215" s="78"/>
      <c r="AG215" s="78"/>
      <c r="AH215" s="78"/>
      <c r="AI215" s="78"/>
      <c r="AJ215" s="78"/>
      <c r="AK215" s="78"/>
      <c r="AL215" s="78"/>
      <c r="AM215" s="78"/>
      <c r="AN215" s="78"/>
      <c r="AO215" s="78"/>
      <c r="AP215" s="78"/>
      <c r="AQ215" s="78"/>
      <c r="AR215" s="105" t="s">
        <v>52</v>
      </c>
      <c r="AS215" s="105" t="s">
        <v>52</v>
      </c>
      <c r="AT215" s="78"/>
      <c r="AU215" s="105" t="s">
        <v>1459</v>
      </c>
      <c r="AV215" s="78">
        <v>151</v>
      </c>
    </row>
    <row r="216" spans="1:48" ht="30" customHeight="1">
      <c r="A216" s="102" t="s">
        <v>1460</v>
      </c>
      <c r="B216" s="102" t="s">
        <v>1461</v>
      </c>
      <c r="C216" s="102" t="s">
        <v>93</v>
      </c>
      <c r="D216" s="103">
        <v>1</v>
      </c>
      <c r="E216" s="143"/>
      <c r="F216" s="143"/>
      <c r="G216" s="143"/>
      <c r="H216" s="143"/>
      <c r="I216" s="143"/>
      <c r="J216" s="143"/>
      <c r="K216" s="143"/>
      <c r="L216" s="143"/>
      <c r="M216" s="102" t="s">
        <v>52</v>
      </c>
      <c r="N216" s="105" t="s">
        <v>1462</v>
      </c>
      <c r="O216" s="105" t="s">
        <v>52</v>
      </c>
      <c r="P216" s="105" t="s">
        <v>52</v>
      </c>
      <c r="Q216" s="105" t="s">
        <v>1463</v>
      </c>
      <c r="R216" s="105" t="s">
        <v>64</v>
      </c>
      <c r="S216" s="105" t="s">
        <v>64</v>
      </c>
      <c r="T216" s="105" t="s">
        <v>63</v>
      </c>
      <c r="U216" s="78"/>
      <c r="V216" s="78"/>
      <c r="W216" s="78"/>
      <c r="X216" s="78"/>
      <c r="Y216" s="78"/>
      <c r="Z216" s="78"/>
      <c r="AA216" s="78"/>
      <c r="AB216" s="78"/>
      <c r="AC216" s="78"/>
      <c r="AD216" s="78"/>
      <c r="AE216" s="78"/>
      <c r="AF216" s="78"/>
      <c r="AG216" s="78"/>
      <c r="AH216" s="78"/>
      <c r="AI216" s="78"/>
      <c r="AJ216" s="78"/>
      <c r="AK216" s="78"/>
      <c r="AL216" s="78"/>
      <c r="AM216" s="78"/>
      <c r="AN216" s="78"/>
      <c r="AO216" s="78"/>
      <c r="AP216" s="78"/>
      <c r="AQ216" s="78"/>
      <c r="AR216" s="105" t="s">
        <v>52</v>
      </c>
      <c r="AS216" s="105" t="s">
        <v>52</v>
      </c>
      <c r="AT216" s="78"/>
      <c r="AU216" s="105" t="s">
        <v>1464</v>
      </c>
      <c r="AV216" s="78">
        <v>152</v>
      </c>
    </row>
    <row r="217" spans="1:48" ht="30" customHeight="1">
      <c r="A217" s="102" t="s">
        <v>690</v>
      </c>
      <c r="B217" s="102" t="s">
        <v>1465</v>
      </c>
      <c r="C217" s="102" t="s">
        <v>547</v>
      </c>
      <c r="D217" s="103">
        <v>1</v>
      </c>
      <c r="E217" s="143"/>
      <c r="F217" s="143"/>
      <c r="G217" s="143"/>
      <c r="H217" s="143"/>
      <c r="I217" s="143"/>
      <c r="J217" s="143"/>
      <c r="K217" s="143"/>
      <c r="L217" s="143"/>
      <c r="M217" s="102" t="s">
        <v>52</v>
      </c>
      <c r="N217" s="105" t="s">
        <v>1466</v>
      </c>
      <c r="O217" s="105" t="s">
        <v>52</v>
      </c>
      <c r="P217" s="105" t="s">
        <v>52</v>
      </c>
      <c r="Q217" s="105" t="s">
        <v>1012</v>
      </c>
      <c r="R217" s="105" t="s">
        <v>64</v>
      </c>
      <c r="S217" s="105" t="s">
        <v>64</v>
      </c>
      <c r="T217" s="105" t="s">
        <v>63</v>
      </c>
      <c r="U217" s="78"/>
      <c r="V217" s="78"/>
      <c r="W217" s="78"/>
      <c r="X217" s="78"/>
      <c r="Y217" s="78"/>
      <c r="Z217" s="78"/>
      <c r="AA217" s="78"/>
      <c r="AB217" s="78"/>
      <c r="AC217" s="78"/>
      <c r="AD217" s="78"/>
      <c r="AE217" s="78"/>
      <c r="AF217" s="78"/>
      <c r="AG217" s="78"/>
      <c r="AH217" s="78"/>
      <c r="AI217" s="78"/>
      <c r="AJ217" s="78"/>
      <c r="AK217" s="78"/>
      <c r="AL217" s="78"/>
      <c r="AM217" s="78"/>
      <c r="AN217" s="78"/>
      <c r="AO217" s="78"/>
      <c r="AP217" s="78"/>
      <c r="AQ217" s="78"/>
      <c r="AR217" s="105" t="s">
        <v>52</v>
      </c>
      <c r="AS217" s="105" t="s">
        <v>52</v>
      </c>
      <c r="AT217" s="78"/>
      <c r="AU217" s="105" t="s">
        <v>1467</v>
      </c>
      <c r="AV217" s="78">
        <v>198</v>
      </c>
    </row>
    <row r="218" spans="1:48" ht="30" customHeight="1">
      <c r="A218" s="102"/>
      <c r="B218" s="102"/>
      <c r="C218" s="102"/>
      <c r="D218" s="103"/>
      <c r="E218" s="143"/>
      <c r="F218" s="143"/>
      <c r="G218" s="143"/>
      <c r="H218" s="143"/>
      <c r="I218" s="143"/>
      <c r="J218" s="143"/>
      <c r="K218" s="143"/>
      <c r="L218" s="143"/>
      <c r="M218" s="102"/>
      <c r="N218" s="105"/>
      <c r="O218" s="105"/>
      <c r="P218" s="105"/>
      <c r="Q218" s="105"/>
      <c r="R218" s="105"/>
      <c r="S218" s="105"/>
      <c r="T218" s="105"/>
      <c r="U218" s="78"/>
      <c r="V218" s="78"/>
      <c r="W218" s="78"/>
      <c r="X218" s="78"/>
      <c r="Y218" s="78"/>
      <c r="Z218" s="78"/>
      <c r="AA218" s="78"/>
      <c r="AB218" s="78"/>
      <c r="AC218" s="78"/>
      <c r="AD218" s="78"/>
      <c r="AE218" s="78"/>
      <c r="AF218" s="78"/>
      <c r="AG218" s="78"/>
      <c r="AH218" s="78"/>
      <c r="AI218" s="78"/>
      <c r="AJ218" s="78"/>
      <c r="AK218" s="78"/>
      <c r="AL218" s="78"/>
      <c r="AM218" s="78"/>
      <c r="AN218" s="78"/>
      <c r="AO218" s="78"/>
      <c r="AP218" s="78"/>
      <c r="AQ218" s="78"/>
      <c r="AR218" s="105"/>
      <c r="AS218" s="105"/>
      <c r="AT218" s="78"/>
      <c r="AU218" s="105"/>
      <c r="AV218" s="78"/>
    </row>
    <row r="219" spans="1:48" ht="30" customHeight="1">
      <c r="A219" s="102"/>
      <c r="B219" s="102"/>
      <c r="C219" s="102"/>
      <c r="D219" s="103"/>
      <c r="E219" s="143"/>
      <c r="F219" s="143"/>
      <c r="G219" s="143"/>
      <c r="H219" s="143"/>
      <c r="I219" s="143"/>
      <c r="J219" s="143"/>
      <c r="K219" s="143"/>
      <c r="L219" s="143"/>
      <c r="M219" s="102"/>
      <c r="N219" s="105"/>
      <c r="O219" s="105"/>
      <c r="P219" s="105"/>
      <c r="Q219" s="105"/>
      <c r="R219" s="105"/>
      <c r="S219" s="105"/>
      <c r="T219" s="105"/>
      <c r="U219" s="78"/>
      <c r="V219" s="78"/>
      <c r="W219" s="78"/>
      <c r="X219" s="78"/>
      <c r="Y219" s="78"/>
      <c r="Z219" s="78"/>
      <c r="AA219" s="78"/>
      <c r="AB219" s="78"/>
      <c r="AC219" s="78"/>
      <c r="AD219" s="78"/>
      <c r="AE219" s="78"/>
      <c r="AF219" s="78"/>
      <c r="AG219" s="78"/>
      <c r="AH219" s="78"/>
      <c r="AI219" s="78"/>
      <c r="AJ219" s="78"/>
      <c r="AK219" s="78"/>
      <c r="AL219" s="78"/>
      <c r="AM219" s="78"/>
      <c r="AN219" s="78"/>
      <c r="AO219" s="78"/>
      <c r="AP219" s="78"/>
      <c r="AQ219" s="78"/>
      <c r="AR219" s="105"/>
      <c r="AS219" s="105"/>
      <c r="AT219" s="78"/>
      <c r="AU219" s="105"/>
      <c r="AV219" s="78"/>
    </row>
    <row r="220" spans="1:48" ht="30" customHeight="1">
      <c r="A220" s="102"/>
      <c r="B220" s="102"/>
      <c r="C220" s="102"/>
      <c r="D220" s="103"/>
      <c r="E220" s="143"/>
      <c r="F220" s="143"/>
      <c r="G220" s="143"/>
      <c r="H220" s="143"/>
      <c r="I220" s="143"/>
      <c r="J220" s="143"/>
      <c r="K220" s="143"/>
      <c r="L220" s="143"/>
      <c r="M220" s="102"/>
      <c r="N220" s="105"/>
      <c r="O220" s="105"/>
      <c r="P220" s="105"/>
      <c r="Q220" s="105"/>
      <c r="R220" s="105"/>
      <c r="S220" s="105"/>
      <c r="T220" s="105"/>
      <c r="U220" s="78"/>
      <c r="V220" s="78"/>
      <c r="W220" s="78"/>
      <c r="X220" s="78"/>
      <c r="Y220" s="78"/>
      <c r="Z220" s="78"/>
      <c r="AA220" s="78"/>
      <c r="AB220" s="78"/>
      <c r="AC220" s="78"/>
      <c r="AD220" s="78"/>
      <c r="AE220" s="78"/>
      <c r="AF220" s="78"/>
      <c r="AG220" s="78"/>
      <c r="AH220" s="78"/>
      <c r="AI220" s="78"/>
      <c r="AJ220" s="78"/>
      <c r="AK220" s="78"/>
      <c r="AL220" s="78"/>
      <c r="AM220" s="78"/>
      <c r="AN220" s="78"/>
      <c r="AO220" s="78"/>
      <c r="AP220" s="78"/>
      <c r="AQ220" s="78"/>
      <c r="AR220" s="105"/>
      <c r="AS220" s="105"/>
      <c r="AT220" s="78"/>
      <c r="AU220" s="105"/>
      <c r="AV220" s="78"/>
    </row>
    <row r="221" spans="1:48" ht="30" customHeight="1">
      <c r="A221" s="102"/>
      <c r="B221" s="102"/>
      <c r="C221" s="102"/>
      <c r="D221" s="103"/>
      <c r="E221" s="143"/>
      <c r="F221" s="143"/>
      <c r="G221" s="143"/>
      <c r="H221" s="143"/>
      <c r="I221" s="143"/>
      <c r="J221" s="143"/>
      <c r="K221" s="143"/>
      <c r="L221" s="143"/>
      <c r="M221" s="102"/>
      <c r="N221" s="105"/>
      <c r="O221" s="105"/>
      <c r="P221" s="105"/>
      <c r="Q221" s="105"/>
      <c r="R221" s="105"/>
      <c r="S221" s="105"/>
      <c r="T221" s="105"/>
      <c r="U221" s="78"/>
      <c r="V221" s="78"/>
      <c r="W221" s="78"/>
      <c r="X221" s="78"/>
      <c r="Y221" s="78"/>
      <c r="Z221" s="78"/>
      <c r="AA221" s="78"/>
      <c r="AB221" s="78"/>
      <c r="AC221" s="78"/>
      <c r="AD221" s="78"/>
      <c r="AE221" s="78"/>
      <c r="AF221" s="78"/>
      <c r="AG221" s="78"/>
      <c r="AH221" s="78"/>
      <c r="AI221" s="78"/>
      <c r="AJ221" s="78"/>
      <c r="AK221" s="78"/>
      <c r="AL221" s="78"/>
      <c r="AM221" s="78"/>
      <c r="AN221" s="78"/>
      <c r="AO221" s="78"/>
      <c r="AP221" s="78"/>
      <c r="AQ221" s="78"/>
      <c r="AR221" s="105"/>
      <c r="AS221" s="105"/>
      <c r="AT221" s="78"/>
      <c r="AU221" s="105"/>
      <c r="AV221" s="78"/>
    </row>
    <row r="222" spans="1:48" ht="30" customHeight="1">
      <c r="A222" s="102"/>
      <c r="B222" s="102"/>
      <c r="C222" s="102"/>
      <c r="D222" s="103"/>
      <c r="E222" s="143"/>
      <c r="F222" s="143"/>
      <c r="G222" s="143"/>
      <c r="H222" s="143"/>
      <c r="I222" s="143"/>
      <c r="J222" s="143"/>
      <c r="K222" s="143"/>
      <c r="L222" s="143"/>
      <c r="M222" s="102"/>
      <c r="N222" s="105"/>
      <c r="O222" s="105"/>
      <c r="P222" s="105"/>
      <c r="Q222" s="105"/>
      <c r="R222" s="105"/>
      <c r="S222" s="105"/>
      <c r="T222" s="105"/>
      <c r="U222" s="78"/>
      <c r="V222" s="78"/>
      <c r="W222" s="78"/>
      <c r="X222" s="78"/>
      <c r="Y222" s="78"/>
      <c r="Z222" s="78"/>
      <c r="AA222" s="78"/>
      <c r="AB222" s="78"/>
      <c r="AC222" s="78"/>
      <c r="AD222" s="78"/>
      <c r="AE222" s="78"/>
      <c r="AF222" s="78"/>
      <c r="AG222" s="78"/>
      <c r="AH222" s="78"/>
      <c r="AI222" s="78"/>
      <c r="AJ222" s="78"/>
      <c r="AK222" s="78"/>
      <c r="AL222" s="78"/>
      <c r="AM222" s="78"/>
      <c r="AN222" s="78"/>
      <c r="AO222" s="78"/>
      <c r="AP222" s="78"/>
      <c r="AQ222" s="78"/>
      <c r="AR222" s="105"/>
      <c r="AS222" s="105"/>
      <c r="AT222" s="78"/>
      <c r="AU222" s="105"/>
      <c r="AV222" s="78"/>
    </row>
    <row r="223" spans="1:48" ht="30" customHeight="1">
      <c r="A223" s="102"/>
      <c r="B223" s="102"/>
      <c r="C223" s="102"/>
      <c r="D223" s="103"/>
      <c r="E223" s="143"/>
      <c r="F223" s="143"/>
      <c r="G223" s="143"/>
      <c r="H223" s="143"/>
      <c r="I223" s="143"/>
      <c r="J223" s="143"/>
      <c r="K223" s="143"/>
      <c r="L223" s="143"/>
      <c r="M223" s="102"/>
      <c r="N223" s="105"/>
      <c r="O223" s="105"/>
      <c r="P223" s="105"/>
      <c r="Q223" s="105"/>
      <c r="R223" s="105"/>
      <c r="S223" s="105"/>
      <c r="T223" s="105"/>
      <c r="U223" s="78"/>
      <c r="V223" s="78"/>
      <c r="W223" s="78"/>
      <c r="X223" s="78"/>
      <c r="Y223" s="78"/>
      <c r="Z223" s="78"/>
      <c r="AA223" s="78"/>
      <c r="AB223" s="78"/>
      <c r="AC223" s="78"/>
      <c r="AD223" s="78"/>
      <c r="AE223" s="78"/>
      <c r="AF223" s="78"/>
      <c r="AG223" s="78"/>
      <c r="AH223" s="78"/>
      <c r="AI223" s="78"/>
      <c r="AJ223" s="78"/>
      <c r="AK223" s="78"/>
      <c r="AL223" s="78"/>
      <c r="AM223" s="78"/>
      <c r="AN223" s="78"/>
      <c r="AO223" s="78"/>
      <c r="AP223" s="78"/>
      <c r="AQ223" s="78"/>
      <c r="AR223" s="105"/>
      <c r="AS223" s="105"/>
      <c r="AT223" s="78"/>
      <c r="AU223" s="105"/>
      <c r="AV223" s="78"/>
    </row>
    <row r="224" spans="1:48" ht="30" customHeight="1">
      <c r="A224" s="103"/>
      <c r="B224" s="103"/>
      <c r="C224" s="103"/>
      <c r="D224" s="103"/>
      <c r="E224" s="103"/>
      <c r="F224" s="103"/>
      <c r="G224" s="103"/>
      <c r="H224" s="103"/>
      <c r="I224" s="103"/>
      <c r="J224" s="103"/>
      <c r="K224" s="103"/>
      <c r="L224" s="103"/>
      <c r="M224" s="103"/>
    </row>
    <row r="225" spans="1:48" ht="30" customHeight="1">
      <c r="A225" s="102"/>
      <c r="B225" s="102"/>
      <c r="C225" s="102"/>
      <c r="D225" s="103"/>
      <c r="E225" s="143"/>
      <c r="F225" s="143"/>
      <c r="G225" s="143"/>
      <c r="H225" s="143"/>
      <c r="I225" s="143"/>
      <c r="J225" s="143"/>
      <c r="K225" s="143"/>
      <c r="L225" s="143"/>
      <c r="M225" s="102"/>
      <c r="N225" s="105"/>
      <c r="O225" s="105"/>
      <c r="P225" s="105"/>
      <c r="Q225" s="105"/>
      <c r="R225" s="105"/>
      <c r="S225" s="105"/>
      <c r="T225" s="105"/>
      <c r="U225" s="78"/>
      <c r="V225" s="78"/>
      <c r="W225" s="78"/>
      <c r="X225" s="78"/>
      <c r="Y225" s="78"/>
      <c r="Z225" s="78"/>
      <c r="AA225" s="78"/>
      <c r="AB225" s="78"/>
      <c r="AC225" s="78"/>
      <c r="AD225" s="78"/>
      <c r="AE225" s="78"/>
      <c r="AF225" s="78"/>
      <c r="AG225" s="78"/>
      <c r="AH225" s="78"/>
      <c r="AI225" s="78"/>
      <c r="AJ225" s="78"/>
      <c r="AK225" s="78"/>
      <c r="AL225" s="78"/>
      <c r="AM225" s="78"/>
      <c r="AN225" s="78"/>
      <c r="AO225" s="78"/>
      <c r="AP225" s="78"/>
      <c r="AQ225" s="78"/>
      <c r="AR225" s="105"/>
      <c r="AS225" s="105"/>
      <c r="AT225" s="78"/>
      <c r="AU225" s="105"/>
      <c r="AV225" s="78"/>
    </row>
    <row r="226" spans="1:48" ht="30" customHeight="1">
      <c r="A226" s="102"/>
      <c r="B226" s="102"/>
      <c r="C226" s="102"/>
      <c r="D226" s="103"/>
      <c r="E226" s="143"/>
      <c r="F226" s="143"/>
      <c r="G226" s="143"/>
      <c r="H226" s="143"/>
      <c r="I226" s="143"/>
      <c r="J226" s="143"/>
      <c r="K226" s="143"/>
      <c r="L226" s="143"/>
      <c r="M226" s="102"/>
      <c r="N226" s="105"/>
      <c r="O226" s="105"/>
      <c r="P226" s="105"/>
      <c r="Q226" s="105"/>
      <c r="R226" s="105"/>
      <c r="S226" s="105"/>
      <c r="T226" s="105"/>
      <c r="U226" s="78"/>
      <c r="V226" s="78"/>
      <c r="W226" s="78"/>
      <c r="X226" s="78"/>
      <c r="Y226" s="78"/>
      <c r="Z226" s="78"/>
      <c r="AA226" s="78"/>
      <c r="AB226" s="78"/>
      <c r="AC226" s="78"/>
      <c r="AD226" s="78"/>
      <c r="AE226" s="78"/>
      <c r="AF226" s="78"/>
      <c r="AG226" s="78"/>
      <c r="AH226" s="78"/>
      <c r="AI226" s="78"/>
      <c r="AJ226" s="78"/>
      <c r="AK226" s="78"/>
      <c r="AL226" s="78"/>
      <c r="AM226" s="78"/>
      <c r="AN226" s="78"/>
      <c r="AO226" s="78"/>
      <c r="AP226" s="78"/>
      <c r="AQ226" s="78"/>
      <c r="AR226" s="105"/>
      <c r="AS226" s="105"/>
      <c r="AT226" s="78"/>
      <c r="AU226" s="105"/>
      <c r="AV226" s="78"/>
    </row>
    <row r="227" spans="1:48" ht="30" customHeight="1">
      <c r="A227" s="102"/>
      <c r="B227" s="102"/>
      <c r="C227" s="102"/>
      <c r="D227" s="103"/>
      <c r="E227" s="143"/>
      <c r="F227" s="143"/>
      <c r="G227" s="143"/>
      <c r="H227" s="143"/>
      <c r="I227" s="143"/>
      <c r="J227" s="143"/>
      <c r="K227" s="143"/>
      <c r="L227" s="143"/>
      <c r="M227" s="102"/>
      <c r="N227" s="105"/>
      <c r="O227" s="105"/>
      <c r="P227" s="105"/>
      <c r="Q227" s="105"/>
      <c r="R227" s="105"/>
      <c r="S227" s="105"/>
      <c r="T227" s="105"/>
      <c r="U227" s="78"/>
      <c r="V227" s="78"/>
      <c r="W227" s="78"/>
      <c r="X227" s="78"/>
      <c r="Y227" s="78"/>
      <c r="Z227" s="78"/>
      <c r="AA227" s="78"/>
      <c r="AB227" s="78"/>
      <c r="AC227" s="78"/>
      <c r="AD227" s="78"/>
      <c r="AE227" s="78"/>
      <c r="AF227" s="78"/>
      <c r="AG227" s="78"/>
      <c r="AH227" s="78"/>
      <c r="AI227" s="78"/>
      <c r="AJ227" s="78"/>
      <c r="AK227" s="78"/>
      <c r="AL227" s="78"/>
      <c r="AM227" s="78"/>
      <c r="AN227" s="78"/>
      <c r="AO227" s="78"/>
      <c r="AP227" s="78"/>
      <c r="AQ227" s="78"/>
      <c r="AR227" s="105"/>
      <c r="AS227" s="105"/>
      <c r="AT227" s="78"/>
      <c r="AU227" s="105"/>
      <c r="AV227" s="78"/>
    </row>
    <row r="228" spans="1:48" ht="30" customHeight="1">
      <c r="A228" s="102"/>
      <c r="B228" s="102"/>
      <c r="C228" s="102"/>
      <c r="D228" s="103"/>
      <c r="E228" s="143"/>
      <c r="F228" s="143"/>
      <c r="G228" s="143"/>
      <c r="H228" s="143"/>
      <c r="I228" s="143"/>
      <c r="J228" s="143"/>
      <c r="K228" s="143"/>
      <c r="L228" s="143"/>
      <c r="M228" s="102"/>
      <c r="N228" s="105"/>
      <c r="O228" s="105"/>
      <c r="P228" s="105"/>
      <c r="Q228" s="105"/>
      <c r="R228" s="105"/>
      <c r="S228" s="105"/>
      <c r="T228" s="105"/>
      <c r="U228" s="78"/>
      <c r="V228" s="78"/>
      <c r="W228" s="78"/>
      <c r="X228" s="78"/>
      <c r="Y228" s="78"/>
      <c r="Z228" s="78"/>
      <c r="AA228" s="78"/>
      <c r="AB228" s="78"/>
      <c r="AC228" s="78"/>
      <c r="AD228" s="78"/>
      <c r="AE228" s="78"/>
      <c r="AF228" s="78"/>
      <c r="AG228" s="78"/>
      <c r="AH228" s="78"/>
      <c r="AI228" s="78"/>
      <c r="AJ228" s="78"/>
      <c r="AK228" s="78"/>
      <c r="AL228" s="78"/>
      <c r="AM228" s="78"/>
      <c r="AN228" s="78"/>
      <c r="AO228" s="78"/>
      <c r="AP228" s="78"/>
      <c r="AQ228" s="78"/>
      <c r="AR228" s="105"/>
      <c r="AS228" s="105"/>
      <c r="AT228" s="78"/>
      <c r="AU228" s="105"/>
      <c r="AV228" s="78"/>
    </row>
    <row r="229" spans="1:48" ht="30" customHeight="1">
      <c r="A229" s="102"/>
      <c r="B229" s="102"/>
      <c r="C229" s="102"/>
      <c r="D229" s="103"/>
      <c r="E229" s="143"/>
      <c r="F229" s="143"/>
      <c r="G229" s="143"/>
      <c r="H229" s="143"/>
      <c r="I229" s="143"/>
      <c r="J229" s="143"/>
      <c r="K229" s="143"/>
      <c r="L229" s="143"/>
      <c r="M229" s="102"/>
      <c r="N229" s="105"/>
      <c r="O229" s="105"/>
      <c r="P229" s="105"/>
      <c r="Q229" s="105"/>
      <c r="R229" s="105"/>
      <c r="S229" s="105"/>
      <c r="T229" s="105"/>
      <c r="U229" s="78"/>
      <c r="V229" s="78"/>
      <c r="W229" s="78"/>
      <c r="X229" s="78"/>
      <c r="Y229" s="78"/>
      <c r="Z229" s="78"/>
      <c r="AA229" s="78"/>
      <c r="AB229" s="78"/>
      <c r="AC229" s="78"/>
      <c r="AD229" s="78"/>
      <c r="AE229" s="78"/>
      <c r="AF229" s="78"/>
      <c r="AG229" s="78"/>
      <c r="AH229" s="78"/>
      <c r="AI229" s="78"/>
      <c r="AJ229" s="78"/>
      <c r="AK229" s="78"/>
      <c r="AL229" s="78"/>
      <c r="AM229" s="78"/>
      <c r="AN229" s="78"/>
      <c r="AO229" s="78"/>
      <c r="AP229" s="78"/>
      <c r="AQ229" s="78"/>
      <c r="AR229" s="105"/>
      <c r="AS229" s="105"/>
      <c r="AT229" s="78"/>
      <c r="AU229" s="105"/>
      <c r="AV229" s="78"/>
    </row>
    <row r="230" spans="1:48" ht="30" customHeight="1">
      <c r="A230" s="103"/>
      <c r="B230" s="103"/>
      <c r="C230" s="103"/>
      <c r="D230" s="103"/>
      <c r="E230" s="103"/>
      <c r="F230" s="103"/>
      <c r="G230" s="103"/>
      <c r="H230" s="103"/>
      <c r="I230" s="103"/>
      <c r="J230" s="103"/>
      <c r="K230" s="103"/>
      <c r="L230" s="103"/>
      <c r="M230" s="103"/>
    </row>
    <row r="231" spans="1:48" ht="30" customHeight="1">
      <c r="A231" s="103"/>
      <c r="B231" s="103"/>
      <c r="C231" s="103"/>
      <c r="D231" s="103"/>
      <c r="E231" s="103"/>
      <c r="F231" s="103"/>
      <c r="G231" s="103"/>
      <c r="H231" s="103"/>
      <c r="I231" s="103"/>
      <c r="J231" s="103"/>
      <c r="K231" s="103"/>
      <c r="L231" s="103"/>
      <c r="M231" s="103"/>
    </row>
    <row r="232" spans="1:48" ht="30" customHeight="1">
      <c r="A232" s="103"/>
      <c r="B232" s="103"/>
      <c r="C232" s="103"/>
      <c r="D232" s="103"/>
      <c r="E232" s="103"/>
      <c r="F232" s="103"/>
      <c r="G232" s="103"/>
      <c r="H232" s="103"/>
      <c r="I232" s="103"/>
      <c r="J232" s="103"/>
      <c r="K232" s="103"/>
      <c r="L232" s="103"/>
      <c r="M232" s="103"/>
    </row>
    <row r="233" spans="1:48" ht="30" customHeight="1">
      <c r="A233" s="103" t="s">
        <v>112</v>
      </c>
      <c r="B233" s="103"/>
      <c r="C233" s="103"/>
      <c r="D233" s="103"/>
      <c r="E233" s="103"/>
      <c r="F233" s="143">
        <f>SUM(F189:F232)</f>
        <v>0</v>
      </c>
      <c r="G233" s="103"/>
      <c r="H233" s="143">
        <f>SUM(H213:H232)</f>
        <v>0</v>
      </c>
      <c r="I233" s="103"/>
      <c r="J233" s="143">
        <f>SUM(J213:J232)</f>
        <v>0</v>
      </c>
      <c r="K233" s="103"/>
      <c r="L233" s="143">
        <f>SUM(L189:L232)</f>
        <v>0</v>
      </c>
      <c r="M233" s="103"/>
      <c r="N233" t="s">
        <v>113</v>
      </c>
    </row>
    <row r="234" spans="1:48" ht="30" customHeight="1">
      <c r="A234" s="102" t="s">
        <v>1468</v>
      </c>
      <c r="B234" s="103"/>
      <c r="C234" s="103"/>
      <c r="D234" s="103"/>
      <c r="E234" s="103"/>
      <c r="F234" s="103"/>
      <c r="G234" s="103"/>
      <c r="H234" s="103"/>
      <c r="I234" s="103"/>
      <c r="J234" s="103"/>
      <c r="K234" s="103"/>
      <c r="L234" s="103"/>
      <c r="M234" s="103"/>
      <c r="N234" s="78"/>
      <c r="O234" s="78"/>
      <c r="P234" s="78"/>
      <c r="Q234" s="105" t="s">
        <v>1012</v>
      </c>
      <c r="R234" s="78"/>
      <c r="S234" s="78"/>
      <c r="T234" s="78"/>
      <c r="U234" s="78"/>
      <c r="V234" s="78"/>
      <c r="W234" s="78"/>
      <c r="X234" s="78"/>
      <c r="Y234" s="78"/>
      <c r="Z234" s="78"/>
      <c r="AA234" s="78"/>
      <c r="AB234" s="78"/>
      <c r="AC234" s="78"/>
      <c r="AD234" s="78"/>
      <c r="AE234" s="78"/>
      <c r="AF234" s="78"/>
      <c r="AG234" s="78"/>
      <c r="AH234" s="78"/>
      <c r="AI234" s="78"/>
      <c r="AJ234" s="78"/>
      <c r="AK234" s="78"/>
      <c r="AL234" s="78"/>
      <c r="AM234" s="78"/>
      <c r="AN234" s="78"/>
      <c r="AO234" s="78"/>
      <c r="AP234" s="78"/>
      <c r="AQ234" s="78"/>
      <c r="AR234" s="78"/>
      <c r="AS234" s="78"/>
      <c r="AT234" s="78"/>
      <c r="AU234" s="78"/>
      <c r="AV234" s="78"/>
    </row>
    <row r="235" spans="1:48" ht="30" customHeight="1">
      <c r="A235" s="102" t="s">
        <v>1469</v>
      </c>
      <c r="B235" s="102" t="s">
        <v>1470</v>
      </c>
      <c r="C235" s="102" t="s">
        <v>616</v>
      </c>
      <c r="D235" s="103">
        <v>1</v>
      </c>
      <c r="E235" s="143"/>
      <c r="F235" s="143"/>
      <c r="G235" s="143"/>
      <c r="H235" s="143"/>
      <c r="I235" s="143"/>
      <c r="J235" s="143"/>
      <c r="K235" s="143"/>
      <c r="L235" s="143"/>
      <c r="M235" s="102" t="s">
        <v>52</v>
      </c>
      <c r="N235" s="105" t="s">
        <v>1471</v>
      </c>
      <c r="O235" s="105" t="s">
        <v>52</v>
      </c>
      <c r="P235" s="105" t="s">
        <v>52</v>
      </c>
      <c r="Q235" s="105" t="s">
        <v>1012</v>
      </c>
      <c r="R235" s="105" t="s">
        <v>64</v>
      </c>
      <c r="S235" s="105" t="s">
        <v>64</v>
      </c>
      <c r="T235" s="105" t="s">
        <v>63</v>
      </c>
      <c r="U235" s="78"/>
      <c r="V235" s="78"/>
      <c r="W235" s="78"/>
      <c r="X235" s="78"/>
      <c r="Y235" s="78"/>
      <c r="Z235" s="78"/>
      <c r="AA235" s="78"/>
      <c r="AB235" s="78"/>
      <c r="AC235" s="78"/>
      <c r="AD235" s="78"/>
      <c r="AE235" s="78"/>
      <c r="AF235" s="78"/>
      <c r="AG235" s="78"/>
      <c r="AH235" s="78"/>
      <c r="AI235" s="78"/>
      <c r="AJ235" s="78"/>
      <c r="AK235" s="78"/>
      <c r="AL235" s="78"/>
      <c r="AM235" s="78"/>
      <c r="AN235" s="78"/>
      <c r="AO235" s="78"/>
      <c r="AP235" s="78"/>
      <c r="AQ235" s="78"/>
      <c r="AR235" s="105" t="s">
        <v>52</v>
      </c>
      <c r="AS235" s="105" t="s">
        <v>52</v>
      </c>
      <c r="AT235" s="78"/>
      <c r="AU235" s="105" t="s">
        <v>1472</v>
      </c>
      <c r="AV235" s="78">
        <v>188</v>
      </c>
    </row>
    <row r="236" spans="1:48" ht="30" customHeight="1">
      <c r="A236" s="102" t="s">
        <v>1469</v>
      </c>
      <c r="B236" s="102" t="s">
        <v>1473</v>
      </c>
      <c r="C236" s="102" t="s">
        <v>616</v>
      </c>
      <c r="D236" s="103">
        <v>1</v>
      </c>
      <c r="E236" s="143"/>
      <c r="F236" s="143"/>
      <c r="G236" s="143"/>
      <c r="H236" s="143"/>
      <c r="I236" s="143"/>
      <c r="J236" s="143"/>
      <c r="K236" s="143"/>
      <c r="L236" s="143"/>
      <c r="M236" s="102" t="s">
        <v>52</v>
      </c>
      <c r="N236" s="105" t="s">
        <v>1474</v>
      </c>
      <c r="O236" s="105" t="s">
        <v>52</v>
      </c>
      <c r="P236" s="105" t="s">
        <v>52</v>
      </c>
      <c r="Q236" s="105" t="s">
        <v>1012</v>
      </c>
      <c r="R236" s="105" t="s">
        <v>64</v>
      </c>
      <c r="S236" s="105" t="s">
        <v>64</v>
      </c>
      <c r="T236" s="105" t="s">
        <v>63</v>
      </c>
      <c r="U236" s="78"/>
      <c r="V236" s="78"/>
      <c r="W236" s="78"/>
      <c r="X236" s="78"/>
      <c r="Y236" s="78"/>
      <c r="Z236" s="78"/>
      <c r="AA236" s="78"/>
      <c r="AB236" s="78"/>
      <c r="AC236" s="78"/>
      <c r="AD236" s="78"/>
      <c r="AE236" s="78"/>
      <c r="AF236" s="78"/>
      <c r="AG236" s="78"/>
      <c r="AH236" s="78"/>
      <c r="AI236" s="78"/>
      <c r="AJ236" s="78"/>
      <c r="AK236" s="78"/>
      <c r="AL236" s="78"/>
      <c r="AM236" s="78"/>
      <c r="AN236" s="78"/>
      <c r="AO236" s="78"/>
      <c r="AP236" s="78"/>
      <c r="AQ236" s="78"/>
      <c r="AR236" s="105" t="s">
        <v>52</v>
      </c>
      <c r="AS236" s="105" t="s">
        <v>52</v>
      </c>
      <c r="AT236" s="78"/>
      <c r="AU236" s="105" t="s">
        <v>1475</v>
      </c>
      <c r="AV236" s="78">
        <v>189</v>
      </c>
    </row>
    <row r="237" spans="1:48" ht="30" customHeight="1">
      <c r="A237" s="102" t="s">
        <v>1469</v>
      </c>
      <c r="B237" s="102" t="s">
        <v>1476</v>
      </c>
      <c r="C237" s="102" t="s">
        <v>616</v>
      </c>
      <c r="D237" s="103">
        <v>2</v>
      </c>
      <c r="E237" s="143"/>
      <c r="F237" s="143"/>
      <c r="G237" s="143"/>
      <c r="H237" s="143"/>
      <c r="I237" s="143"/>
      <c r="J237" s="143"/>
      <c r="K237" s="143"/>
      <c r="L237" s="143"/>
      <c r="M237" s="102" t="s">
        <v>52</v>
      </c>
      <c r="N237" s="105" t="s">
        <v>1477</v>
      </c>
      <c r="O237" s="105" t="s">
        <v>52</v>
      </c>
      <c r="P237" s="105" t="s">
        <v>52</v>
      </c>
      <c r="Q237" s="105" t="s">
        <v>1012</v>
      </c>
      <c r="R237" s="105" t="s">
        <v>64</v>
      </c>
      <c r="S237" s="105" t="s">
        <v>64</v>
      </c>
      <c r="T237" s="105" t="s">
        <v>63</v>
      </c>
      <c r="U237" s="78"/>
      <c r="V237" s="78"/>
      <c r="W237" s="78"/>
      <c r="X237" s="78"/>
      <c r="Y237" s="78"/>
      <c r="Z237" s="78"/>
      <c r="AA237" s="78"/>
      <c r="AB237" s="78"/>
      <c r="AC237" s="78"/>
      <c r="AD237" s="78"/>
      <c r="AE237" s="78"/>
      <c r="AF237" s="78"/>
      <c r="AG237" s="78"/>
      <c r="AH237" s="78"/>
      <c r="AI237" s="78"/>
      <c r="AJ237" s="78"/>
      <c r="AK237" s="78"/>
      <c r="AL237" s="78"/>
      <c r="AM237" s="78"/>
      <c r="AN237" s="78"/>
      <c r="AO237" s="78"/>
      <c r="AP237" s="78"/>
      <c r="AQ237" s="78"/>
      <c r="AR237" s="105" t="s">
        <v>52</v>
      </c>
      <c r="AS237" s="105" t="s">
        <v>52</v>
      </c>
      <c r="AT237" s="78"/>
      <c r="AU237" s="105" t="s">
        <v>1478</v>
      </c>
      <c r="AV237" s="78">
        <v>190</v>
      </c>
    </row>
    <row r="238" spans="1:48" ht="30" customHeight="1">
      <c r="A238" s="102" t="s">
        <v>1469</v>
      </c>
      <c r="B238" s="102" t="s">
        <v>1479</v>
      </c>
      <c r="C238" s="102" t="s">
        <v>616</v>
      </c>
      <c r="D238" s="103">
        <v>1</v>
      </c>
      <c r="E238" s="143"/>
      <c r="F238" s="143"/>
      <c r="G238" s="143"/>
      <c r="H238" s="143"/>
      <c r="I238" s="143"/>
      <c r="J238" s="143"/>
      <c r="K238" s="143"/>
      <c r="L238" s="143"/>
      <c r="M238" s="102" t="s">
        <v>52</v>
      </c>
      <c r="N238" s="105" t="s">
        <v>1480</v>
      </c>
      <c r="O238" s="105" t="s">
        <v>52</v>
      </c>
      <c r="P238" s="105" t="s">
        <v>52</v>
      </c>
      <c r="Q238" s="105" t="s">
        <v>1012</v>
      </c>
      <c r="R238" s="105" t="s">
        <v>64</v>
      </c>
      <c r="S238" s="105" t="s">
        <v>64</v>
      </c>
      <c r="T238" s="105" t="s">
        <v>63</v>
      </c>
      <c r="U238" s="78"/>
      <c r="V238" s="78"/>
      <c r="W238" s="78"/>
      <c r="X238" s="78"/>
      <c r="Y238" s="78"/>
      <c r="Z238" s="78"/>
      <c r="AA238" s="78"/>
      <c r="AB238" s="78"/>
      <c r="AC238" s="78"/>
      <c r="AD238" s="78"/>
      <c r="AE238" s="78"/>
      <c r="AF238" s="78"/>
      <c r="AG238" s="78"/>
      <c r="AH238" s="78"/>
      <c r="AI238" s="78"/>
      <c r="AJ238" s="78"/>
      <c r="AK238" s="78"/>
      <c r="AL238" s="78"/>
      <c r="AM238" s="78"/>
      <c r="AN238" s="78"/>
      <c r="AO238" s="78"/>
      <c r="AP238" s="78"/>
      <c r="AQ238" s="78"/>
      <c r="AR238" s="105" t="s">
        <v>52</v>
      </c>
      <c r="AS238" s="105" t="s">
        <v>52</v>
      </c>
      <c r="AT238" s="78"/>
      <c r="AU238" s="105" t="s">
        <v>1481</v>
      </c>
      <c r="AV238" s="78">
        <v>191</v>
      </c>
    </row>
    <row r="239" spans="1:48" ht="30" customHeight="1">
      <c r="A239" s="102" t="s">
        <v>1469</v>
      </c>
      <c r="B239" s="102" t="s">
        <v>1482</v>
      </c>
      <c r="C239" s="102" t="s">
        <v>616</v>
      </c>
      <c r="D239" s="103">
        <v>2</v>
      </c>
      <c r="E239" s="143"/>
      <c r="F239" s="143"/>
      <c r="G239" s="143"/>
      <c r="H239" s="143"/>
      <c r="I239" s="143"/>
      <c r="J239" s="143"/>
      <c r="K239" s="143"/>
      <c r="L239" s="143"/>
      <c r="M239" s="102" t="s">
        <v>52</v>
      </c>
      <c r="N239" s="105" t="s">
        <v>1483</v>
      </c>
      <c r="O239" s="105" t="s">
        <v>52</v>
      </c>
      <c r="P239" s="105" t="s">
        <v>52</v>
      </c>
      <c r="Q239" s="105" t="s">
        <v>1012</v>
      </c>
      <c r="R239" s="105" t="s">
        <v>64</v>
      </c>
      <c r="S239" s="105" t="s">
        <v>64</v>
      </c>
      <c r="T239" s="105" t="s">
        <v>63</v>
      </c>
      <c r="U239" s="78"/>
      <c r="V239" s="78"/>
      <c r="W239" s="78"/>
      <c r="X239" s="78"/>
      <c r="Y239" s="78"/>
      <c r="Z239" s="78"/>
      <c r="AA239" s="78"/>
      <c r="AB239" s="78"/>
      <c r="AC239" s="78"/>
      <c r="AD239" s="78"/>
      <c r="AE239" s="78"/>
      <c r="AF239" s="78"/>
      <c r="AG239" s="78"/>
      <c r="AH239" s="78"/>
      <c r="AI239" s="78"/>
      <c r="AJ239" s="78"/>
      <c r="AK239" s="78"/>
      <c r="AL239" s="78"/>
      <c r="AM239" s="78"/>
      <c r="AN239" s="78"/>
      <c r="AO239" s="78"/>
      <c r="AP239" s="78"/>
      <c r="AQ239" s="78"/>
      <c r="AR239" s="105" t="s">
        <v>52</v>
      </c>
      <c r="AS239" s="105" t="s">
        <v>52</v>
      </c>
      <c r="AT239" s="78"/>
      <c r="AU239" s="105" t="s">
        <v>1484</v>
      </c>
      <c r="AV239" s="78">
        <v>192</v>
      </c>
    </row>
    <row r="240" spans="1:48" ht="30" customHeight="1">
      <c r="A240" s="102" t="s">
        <v>1469</v>
      </c>
      <c r="B240" s="102" t="s">
        <v>1485</v>
      </c>
      <c r="C240" s="102" t="s">
        <v>616</v>
      </c>
      <c r="D240" s="103">
        <v>4</v>
      </c>
      <c r="E240" s="143"/>
      <c r="F240" s="143"/>
      <c r="G240" s="143"/>
      <c r="H240" s="143"/>
      <c r="I240" s="143"/>
      <c r="J240" s="143"/>
      <c r="K240" s="143"/>
      <c r="L240" s="143"/>
      <c r="M240" s="102" t="s">
        <v>52</v>
      </c>
      <c r="N240" s="105" t="s">
        <v>1486</v>
      </c>
      <c r="O240" s="105" t="s">
        <v>52</v>
      </c>
      <c r="P240" s="105" t="s">
        <v>52</v>
      </c>
      <c r="Q240" s="105" t="s">
        <v>1012</v>
      </c>
      <c r="R240" s="105" t="s">
        <v>64</v>
      </c>
      <c r="S240" s="105" t="s">
        <v>64</v>
      </c>
      <c r="T240" s="105" t="s">
        <v>63</v>
      </c>
      <c r="U240" s="78"/>
      <c r="V240" s="78"/>
      <c r="W240" s="78"/>
      <c r="X240" s="78"/>
      <c r="Y240" s="78"/>
      <c r="Z240" s="78"/>
      <c r="AA240" s="78"/>
      <c r="AB240" s="78"/>
      <c r="AC240" s="78"/>
      <c r="AD240" s="78"/>
      <c r="AE240" s="78"/>
      <c r="AF240" s="78"/>
      <c r="AG240" s="78"/>
      <c r="AH240" s="78"/>
      <c r="AI240" s="78"/>
      <c r="AJ240" s="78"/>
      <c r="AK240" s="78"/>
      <c r="AL240" s="78"/>
      <c r="AM240" s="78"/>
      <c r="AN240" s="78"/>
      <c r="AO240" s="78"/>
      <c r="AP240" s="78"/>
      <c r="AQ240" s="78"/>
      <c r="AR240" s="105" t="s">
        <v>52</v>
      </c>
      <c r="AS240" s="105" t="s">
        <v>52</v>
      </c>
      <c r="AT240" s="78"/>
      <c r="AU240" s="105" t="s">
        <v>1487</v>
      </c>
      <c r="AV240" s="78">
        <v>193</v>
      </c>
    </row>
    <row r="241" spans="1:48" ht="30" customHeight="1">
      <c r="A241" s="102" t="s">
        <v>1469</v>
      </c>
      <c r="B241" s="102" t="s">
        <v>1488</v>
      </c>
      <c r="C241" s="102" t="s">
        <v>616</v>
      </c>
      <c r="D241" s="103">
        <v>3</v>
      </c>
      <c r="E241" s="143"/>
      <c r="F241" s="143"/>
      <c r="G241" s="143"/>
      <c r="H241" s="143"/>
      <c r="I241" s="143"/>
      <c r="J241" s="143"/>
      <c r="K241" s="143"/>
      <c r="L241" s="143"/>
      <c r="M241" s="102" t="s">
        <v>52</v>
      </c>
      <c r="N241" s="105" t="s">
        <v>1489</v>
      </c>
      <c r="O241" s="105" t="s">
        <v>52</v>
      </c>
      <c r="P241" s="105" t="s">
        <v>52</v>
      </c>
      <c r="Q241" s="105" t="s">
        <v>1012</v>
      </c>
      <c r="R241" s="105" t="s">
        <v>64</v>
      </c>
      <c r="S241" s="105" t="s">
        <v>64</v>
      </c>
      <c r="T241" s="105" t="s">
        <v>63</v>
      </c>
      <c r="U241" s="78"/>
      <c r="V241" s="78"/>
      <c r="W241" s="78"/>
      <c r="X241" s="78"/>
      <c r="Y241" s="78"/>
      <c r="Z241" s="78"/>
      <c r="AA241" s="78"/>
      <c r="AB241" s="78"/>
      <c r="AC241" s="78"/>
      <c r="AD241" s="78"/>
      <c r="AE241" s="78"/>
      <c r="AF241" s="78"/>
      <c r="AG241" s="78"/>
      <c r="AH241" s="78"/>
      <c r="AI241" s="78"/>
      <c r="AJ241" s="78"/>
      <c r="AK241" s="78"/>
      <c r="AL241" s="78"/>
      <c r="AM241" s="78"/>
      <c r="AN241" s="78"/>
      <c r="AO241" s="78"/>
      <c r="AP241" s="78"/>
      <c r="AQ241" s="78"/>
      <c r="AR241" s="105" t="s">
        <v>52</v>
      </c>
      <c r="AS241" s="105" t="s">
        <v>52</v>
      </c>
      <c r="AT241" s="78"/>
      <c r="AU241" s="105" t="s">
        <v>1490</v>
      </c>
      <c r="AV241" s="78">
        <v>194</v>
      </c>
    </row>
    <row r="242" spans="1:48" ht="30" customHeight="1">
      <c r="A242" s="102" t="s">
        <v>1469</v>
      </c>
      <c r="B242" s="102" t="s">
        <v>1491</v>
      </c>
      <c r="C242" s="102" t="s">
        <v>616</v>
      </c>
      <c r="D242" s="103">
        <v>2</v>
      </c>
      <c r="E242" s="143"/>
      <c r="F242" s="143"/>
      <c r="G242" s="143"/>
      <c r="H242" s="143"/>
      <c r="I242" s="143"/>
      <c r="J242" s="143"/>
      <c r="K242" s="143"/>
      <c r="L242" s="143"/>
      <c r="M242" s="102" t="s">
        <v>52</v>
      </c>
      <c r="N242" s="105" t="s">
        <v>1492</v>
      </c>
      <c r="O242" s="105" t="s">
        <v>52</v>
      </c>
      <c r="P242" s="105" t="s">
        <v>52</v>
      </c>
      <c r="Q242" s="105" t="s">
        <v>1012</v>
      </c>
      <c r="R242" s="105" t="s">
        <v>64</v>
      </c>
      <c r="S242" s="105" t="s">
        <v>64</v>
      </c>
      <c r="T242" s="105" t="s">
        <v>63</v>
      </c>
      <c r="U242" s="78"/>
      <c r="V242" s="78"/>
      <c r="W242" s="78"/>
      <c r="X242" s="78"/>
      <c r="Y242" s="78"/>
      <c r="Z242" s="78"/>
      <c r="AA242" s="78"/>
      <c r="AB242" s="78"/>
      <c r="AC242" s="78"/>
      <c r="AD242" s="78"/>
      <c r="AE242" s="78"/>
      <c r="AF242" s="78"/>
      <c r="AG242" s="78"/>
      <c r="AH242" s="78"/>
      <c r="AI242" s="78"/>
      <c r="AJ242" s="78"/>
      <c r="AK242" s="78"/>
      <c r="AL242" s="78"/>
      <c r="AM242" s="78"/>
      <c r="AN242" s="78"/>
      <c r="AO242" s="78"/>
      <c r="AP242" s="78"/>
      <c r="AQ242" s="78"/>
      <c r="AR242" s="105" t="s">
        <v>52</v>
      </c>
      <c r="AS242" s="105" t="s">
        <v>52</v>
      </c>
      <c r="AT242" s="78"/>
      <c r="AU242" s="105" t="s">
        <v>1493</v>
      </c>
      <c r="AV242" s="78">
        <v>195</v>
      </c>
    </row>
    <row r="243" spans="1:48" ht="30" customHeight="1">
      <c r="A243" s="102" t="s">
        <v>1469</v>
      </c>
      <c r="B243" s="102" t="s">
        <v>1494</v>
      </c>
      <c r="C243" s="102" t="s">
        <v>616</v>
      </c>
      <c r="D243" s="103">
        <v>10</v>
      </c>
      <c r="E243" s="143"/>
      <c r="F243" s="143"/>
      <c r="G243" s="143"/>
      <c r="H243" s="143"/>
      <c r="I243" s="143"/>
      <c r="J243" s="143"/>
      <c r="K243" s="143"/>
      <c r="L243" s="143"/>
      <c r="M243" s="102" t="s">
        <v>52</v>
      </c>
      <c r="N243" s="105" t="s">
        <v>1495</v>
      </c>
      <c r="O243" s="105" t="s">
        <v>52</v>
      </c>
      <c r="P243" s="105" t="s">
        <v>52</v>
      </c>
      <c r="Q243" s="105" t="s">
        <v>1012</v>
      </c>
      <c r="R243" s="105" t="s">
        <v>64</v>
      </c>
      <c r="S243" s="105" t="s">
        <v>64</v>
      </c>
      <c r="T243" s="105" t="s">
        <v>63</v>
      </c>
      <c r="U243" s="78"/>
      <c r="V243" s="78"/>
      <c r="W243" s="78"/>
      <c r="X243" s="78"/>
      <c r="Y243" s="78"/>
      <c r="Z243" s="78"/>
      <c r="AA243" s="78"/>
      <c r="AB243" s="78"/>
      <c r="AC243" s="78"/>
      <c r="AD243" s="78"/>
      <c r="AE243" s="78"/>
      <c r="AF243" s="78"/>
      <c r="AG243" s="78"/>
      <c r="AH243" s="78"/>
      <c r="AI243" s="78"/>
      <c r="AJ243" s="78"/>
      <c r="AK243" s="78"/>
      <c r="AL243" s="78"/>
      <c r="AM243" s="78"/>
      <c r="AN243" s="78"/>
      <c r="AO243" s="78"/>
      <c r="AP243" s="78"/>
      <c r="AQ243" s="78"/>
      <c r="AR243" s="105" t="s">
        <v>52</v>
      </c>
      <c r="AS243" s="105" t="s">
        <v>52</v>
      </c>
      <c r="AT243" s="78"/>
      <c r="AU243" s="105" t="s">
        <v>1496</v>
      </c>
      <c r="AV243" s="78">
        <v>196</v>
      </c>
    </row>
    <row r="244" spans="1:48" ht="30" customHeight="1">
      <c r="A244" s="102" t="s">
        <v>1497</v>
      </c>
      <c r="B244" s="102" t="s">
        <v>52</v>
      </c>
      <c r="C244" s="102" t="s">
        <v>616</v>
      </c>
      <c r="D244" s="103">
        <v>26</v>
      </c>
      <c r="E244" s="143"/>
      <c r="F244" s="143"/>
      <c r="G244" s="143"/>
      <c r="H244" s="143"/>
      <c r="I244" s="143"/>
      <c r="J244" s="143"/>
      <c r="K244" s="143"/>
      <c r="L244" s="143"/>
      <c r="M244" s="102" t="s">
        <v>52</v>
      </c>
      <c r="N244" s="105" t="s">
        <v>1498</v>
      </c>
      <c r="O244" s="105" t="s">
        <v>52</v>
      </c>
      <c r="P244" s="105" t="s">
        <v>52</v>
      </c>
      <c r="Q244" s="105" t="s">
        <v>1012</v>
      </c>
      <c r="R244" s="105" t="s">
        <v>64</v>
      </c>
      <c r="S244" s="105" t="s">
        <v>64</v>
      </c>
      <c r="T244" s="105" t="s">
        <v>63</v>
      </c>
      <c r="U244" s="78"/>
      <c r="V244" s="78"/>
      <c r="W244" s="78"/>
      <c r="X244" s="78"/>
      <c r="Y244" s="78"/>
      <c r="Z244" s="78"/>
      <c r="AA244" s="78"/>
      <c r="AB244" s="78"/>
      <c r="AC244" s="78"/>
      <c r="AD244" s="78"/>
      <c r="AE244" s="78"/>
      <c r="AF244" s="78"/>
      <c r="AG244" s="78"/>
      <c r="AH244" s="78"/>
      <c r="AI244" s="78"/>
      <c r="AJ244" s="78"/>
      <c r="AK244" s="78"/>
      <c r="AL244" s="78"/>
      <c r="AM244" s="78"/>
      <c r="AN244" s="78"/>
      <c r="AO244" s="78"/>
      <c r="AP244" s="78"/>
      <c r="AQ244" s="78"/>
      <c r="AR244" s="105" t="s">
        <v>52</v>
      </c>
      <c r="AS244" s="105" t="s">
        <v>52</v>
      </c>
      <c r="AT244" s="78"/>
      <c r="AU244" s="105" t="s">
        <v>1499</v>
      </c>
      <c r="AV244" s="78">
        <v>197</v>
      </c>
    </row>
    <row r="245" spans="1:48" ht="30" customHeight="1">
      <c r="A245" s="102" t="s">
        <v>690</v>
      </c>
      <c r="B245" s="102" t="s">
        <v>1465</v>
      </c>
      <c r="C245" s="102" t="s">
        <v>547</v>
      </c>
      <c r="D245" s="103">
        <v>1</v>
      </c>
      <c r="E245" s="143"/>
      <c r="F245" s="143"/>
      <c r="G245" s="143"/>
      <c r="H245" s="143"/>
      <c r="I245" s="143"/>
      <c r="J245" s="143"/>
      <c r="K245" s="143"/>
      <c r="L245" s="143"/>
      <c r="M245" s="102" t="s">
        <v>52</v>
      </c>
      <c r="N245" s="105" t="s">
        <v>1466</v>
      </c>
      <c r="O245" s="105" t="s">
        <v>52</v>
      </c>
      <c r="P245" s="105" t="s">
        <v>52</v>
      </c>
      <c r="Q245" s="105" t="s">
        <v>1012</v>
      </c>
      <c r="R245" s="105" t="s">
        <v>64</v>
      </c>
      <c r="S245" s="105" t="s">
        <v>64</v>
      </c>
      <c r="T245" s="105" t="s">
        <v>63</v>
      </c>
      <c r="U245" s="78"/>
      <c r="V245" s="78"/>
      <c r="W245" s="78"/>
      <c r="X245" s="78"/>
      <c r="Y245" s="78"/>
      <c r="Z245" s="78"/>
      <c r="AA245" s="78"/>
      <c r="AB245" s="78"/>
      <c r="AC245" s="78"/>
      <c r="AD245" s="78"/>
      <c r="AE245" s="78"/>
      <c r="AF245" s="78"/>
      <c r="AG245" s="78"/>
      <c r="AH245" s="78"/>
      <c r="AI245" s="78"/>
      <c r="AJ245" s="78"/>
      <c r="AK245" s="78"/>
      <c r="AL245" s="78"/>
      <c r="AM245" s="78"/>
      <c r="AN245" s="78"/>
      <c r="AO245" s="78"/>
      <c r="AP245" s="78"/>
      <c r="AQ245" s="78"/>
      <c r="AR245" s="105" t="s">
        <v>52</v>
      </c>
      <c r="AS245" s="105" t="s">
        <v>52</v>
      </c>
      <c r="AT245" s="78"/>
      <c r="AU245" s="105" t="s">
        <v>1467</v>
      </c>
      <c r="AV245" s="78">
        <v>198</v>
      </c>
    </row>
    <row r="246" spans="1:48" ht="30" customHeight="1">
      <c r="A246" s="103"/>
      <c r="B246" s="103"/>
      <c r="C246" s="103"/>
      <c r="D246" s="103"/>
      <c r="E246" s="103"/>
      <c r="F246" s="103"/>
      <c r="G246" s="103"/>
      <c r="H246" s="103"/>
      <c r="I246" s="103"/>
      <c r="J246" s="103"/>
      <c r="K246" s="103"/>
      <c r="L246" s="103"/>
      <c r="M246" s="103"/>
    </row>
    <row r="247" spans="1:48" ht="30" customHeight="1">
      <c r="A247" s="103"/>
      <c r="B247" s="103"/>
      <c r="C247" s="103"/>
      <c r="D247" s="103"/>
      <c r="E247" s="103"/>
      <c r="F247" s="103"/>
      <c r="G247" s="103"/>
      <c r="H247" s="103"/>
      <c r="I247" s="103"/>
      <c r="J247" s="103"/>
      <c r="K247" s="103"/>
      <c r="L247" s="143"/>
      <c r="M247" s="103"/>
    </row>
    <row r="248" spans="1:48" ht="30" customHeight="1">
      <c r="A248" s="103"/>
      <c r="B248" s="103"/>
      <c r="C248" s="103"/>
      <c r="D248" s="103"/>
      <c r="E248" s="103"/>
      <c r="F248" s="103"/>
      <c r="G248" s="103"/>
      <c r="H248" s="103"/>
      <c r="I248" s="103"/>
      <c r="J248" s="103"/>
      <c r="K248" s="103"/>
      <c r="L248" s="103"/>
      <c r="M248" s="103"/>
    </row>
    <row r="249" spans="1:48" ht="30" customHeight="1">
      <c r="A249" s="103"/>
      <c r="B249" s="103"/>
      <c r="C249" s="103"/>
      <c r="D249" s="103"/>
      <c r="E249" s="103"/>
      <c r="F249" s="103"/>
      <c r="G249" s="103"/>
      <c r="H249" s="103"/>
      <c r="I249" s="103"/>
      <c r="J249" s="103"/>
      <c r="K249" s="103"/>
      <c r="L249" s="103"/>
      <c r="M249" s="103"/>
    </row>
    <row r="250" spans="1:48" ht="30" customHeight="1">
      <c r="A250" s="103"/>
      <c r="B250" s="103"/>
      <c r="C250" s="103"/>
      <c r="D250" s="103"/>
      <c r="E250" s="103"/>
      <c r="F250" s="103"/>
      <c r="G250" s="103"/>
      <c r="H250" s="103"/>
      <c r="I250" s="103"/>
      <c r="J250" s="103"/>
      <c r="K250" s="103"/>
      <c r="L250" s="103"/>
      <c r="M250" s="103"/>
    </row>
    <row r="251" spans="1:48" ht="30" customHeight="1">
      <c r="A251" s="103"/>
      <c r="B251" s="103"/>
      <c r="C251" s="103"/>
      <c r="D251" s="103"/>
      <c r="E251" s="103"/>
      <c r="F251" s="103"/>
      <c r="G251" s="103"/>
      <c r="H251" s="103"/>
      <c r="I251" s="103"/>
      <c r="J251" s="103"/>
      <c r="K251" s="103"/>
      <c r="L251" s="103"/>
      <c r="M251" s="103"/>
    </row>
    <row r="252" spans="1:48" ht="30" customHeight="1">
      <c r="A252" s="103"/>
      <c r="B252" s="103"/>
      <c r="C252" s="103"/>
      <c r="D252" s="103"/>
      <c r="E252" s="103"/>
      <c r="F252" s="103"/>
      <c r="G252" s="103"/>
      <c r="H252" s="103"/>
      <c r="I252" s="103"/>
      <c r="J252" s="103"/>
      <c r="K252" s="103"/>
      <c r="L252" s="103"/>
      <c r="M252" s="103"/>
    </row>
    <row r="253" spans="1:48" ht="30" customHeight="1">
      <c r="A253" s="103"/>
      <c r="B253" s="103"/>
      <c r="C253" s="103"/>
      <c r="D253" s="103"/>
      <c r="E253" s="103"/>
      <c r="F253" s="103"/>
      <c r="G253" s="103"/>
      <c r="H253" s="103"/>
      <c r="I253" s="103"/>
      <c r="J253" s="103"/>
      <c r="K253" s="103"/>
      <c r="L253" s="103"/>
      <c r="M253" s="103"/>
    </row>
    <row r="254" spans="1:48" ht="30" customHeight="1">
      <c r="A254" s="103"/>
      <c r="B254" s="103"/>
      <c r="C254" s="103"/>
      <c r="D254" s="103"/>
      <c r="E254" s="103"/>
      <c r="F254" s="103"/>
      <c r="G254" s="103"/>
      <c r="H254" s="103"/>
      <c r="I254" s="103"/>
      <c r="J254" s="103"/>
      <c r="K254" s="103"/>
      <c r="L254" s="103"/>
      <c r="M254" s="103"/>
    </row>
    <row r="255" spans="1:48" ht="30" customHeight="1">
      <c r="A255" s="103"/>
      <c r="B255" s="103"/>
      <c r="C255" s="103"/>
      <c r="D255" s="103"/>
      <c r="E255" s="103"/>
      <c r="F255" s="103"/>
      <c r="G255" s="103"/>
      <c r="H255" s="103"/>
      <c r="I255" s="103"/>
      <c r="J255" s="103"/>
      <c r="K255" s="103"/>
      <c r="L255" s="103"/>
      <c r="M255" s="103"/>
    </row>
    <row r="256" spans="1:48" ht="30" customHeight="1">
      <c r="A256" s="103" t="s">
        <v>112</v>
      </c>
      <c r="B256" s="103"/>
      <c r="C256" s="103"/>
      <c r="D256" s="103"/>
      <c r="E256" s="103"/>
      <c r="F256" s="143">
        <f>SUM(F235:F255)</f>
        <v>0</v>
      </c>
      <c r="G256" s="103"/>
      <c r="H256" s="143">
        <f>SUM(H235:H255)</f>
        <v>0</v>
      </c>
      <c r="I256" s="103"/>
      <c r="J256" s="143">
        <f>SUM(J235:J255)</f>
        <v>0</v>
      </c>
      <c r="K256" s="103"/>
      <c r="L256" s="143">
        <f>SUM(L235:L255)</f>
        <v>0</v>
      </c>
      <c r="M256" s="103"/>
      <c r="N256" t="s">
        <v>113</v>
      </c>
    </row>
  </sheetData>
  <mergeCells count="45">
    <mergeCell ref="AR2:AR3"/>
    <mergeCell ref="AS2:AS3"/>
    <mergeCell ref="AT2:AT3"/>
    <mergeCell ref="AU2:AU3"/>
    <mergeCell ref="AV2:AV3"/>
    <mergeCell ref="AL2:AL3"/>
    <mergeCell ref="AM2:AM3"/>
    <mergeCell ref="AN2:AN3"/>
    <mergeCell ref="AO2:AO3"/>
    <mergeCell ref="AP2:AP3"/>
    <mergeCell ref="AQ2:AQ3"/>
    <mergeCell ref="AF2:AF3"/>
    <mergeCell ref="AG2:AG3"/>
    <mergeCell ref="AH2:AH3"/>
    <mergeCell ref="AI2:AI3"/>
    <mergeCell ref="AJ2:AJ3"/>
    <mergeCell ref="AK2:AK3"/>
    <mergeCell ref="Z2:Z3"/>
    <mergeCell ref="AA2:AA3"/>
    <mergeCell ref="AB2:AB3"/>
    <mergeCell ref="AC2:AC3"/>
    <mergeCell ref="AD2:AD3"/>
    <mergeCell ref="AE2:AE3"/>
    <mergeCell ref="T2:T3"/>
    <mergeCell ref="U2:U3"/>
    <mergeCell ref="V2:V3"/>
    <mergeCell ref="W2:W3"/>
    <mergeCell ref="X2:X3"/>
    <mergeCell ref="Y2:Y3"/>
    <mergeCell ref="N2:N3"/>
    <mergeCell ref="O2:O3"/>
    <mergeCell ref="P2:P3"/>
    <mergeCell ref="Q2:Q3"/>
    <mergeCell ref="R2:R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5</vt:i4>
      </vt:variant>
    </vt:vector>
  </HeadingPairs>
  <TitlesOfParts>
    <vt:vector size="12" baseType="lpstr">
      <vt:lpstr>원가계산서</vt:lpstr>
      <vt:lpstr>공종별집계표</vt:lpstr>
      <vt:lpstr>공종별내역서</vt:lpstr>
      <vt:lpstr>토목내역서총괄표</vt:lpstr>
      <vt:lpstr>내역서</vt:lpstr>
      <vt:lpstr>기계공종별집계표</vt:lpstr>
      <vt:lpstr>기계내역서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</vt:vector>
  </TitlesOfParts>
  <Company>ALL USER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 USER</dc:creator>
  <cp:lastModifiedBy>master</cp:lastModifiedBy>
  <cp:lastPrinted>2016-07-01T02:15:29Z</cp:lastPrinted>
  <dcterms:created xsi:type="dcterms:W3CDTF">2016-06-30T10:51:32Z</dcterms:created>
  <dcterms:modified xsi:type="dcterms:W3CDTF">2016-07-13T05:20:13Z</dcterms:modified>
</cp:coreProperties>
</file>