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L:\"/>
    </mc:Choice>
  </mc:AlternateContent>
  <xr:revisionPtr revIDLastSave="0" documentId="13_ncr:1_{02D3E087-F215-4128-B0A6-73517E9970F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세금납부현황" sheetId="1" r:id="rId1"/>
    <sheet name="Sheet1" sheetId="3" r:id="rId2"/>
    <sheet name="Sheet2" sheetId="2" state="hidden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1" i="1" l="1"/>
  <c r="F18" i="1" l="1"/>
  <c r="AC22" i="1"/>
  <c r="E18" i="1"/>
  <c r="D18" i="1"/>
  <c r="AO17" i="1"/>
  <c r="AO18" i="1"/>
  <c r="AO19" i="1"/>
  <c r="AO20" i="1"/>
  <c r="AO21" i="1"/>
  <c r="AK17" i="1"/>
  <c r="AK18" i="1"/>
  <c r="AK19" i="1"/>
  <c r="AK20" i="1"/>
  <c r="AK21" i="1"/>
  <c r="AG17" i="1"/>
  <c r="AG18" i="1"/>
  <c r="AG19" i="1"/>
  <c r="AG20" i="1"/>
  <c r="AG21" i="1"/>
  <c r="AC17" i="1"/>
  <c r="AC18" i="1"/>
  <c r="AC19" i="1"/>
  <c r="AC20" i="1"/>
  <c r="AC21" i="1"/>
  <c r="X17" i="1"/>
  <c r="X18" i="1"/>
  <c r="X19" i="1"/>
  <c r="X20" i="1"/>
  <c r="X21" i="1"/>
  <c r="T17" i="1"/>
  <c r="T18" i="1"/>
  <c r="T19" i="1"/>
  <c r="T20" i="1"/>
  <c r="T21" i="1"/>
  <c r="P17" i="1"/>
  <c r="P18" i="1"/>
  <c r="P19" i="1"/>
  <c r="P20" i="1"/>
  <c r="P21" i="1"/>
  <c r="L17" i="1"/>
  <c r="L18" i="1"/>
  <c r="L19" i="1"/>
  <c r="D19" i="1"/>
  <c r="L23" i="1"/>
  <c r="P23" i="1"/>
  <c r="T23" i="1"/>
  <c r="X23" i="1"/>
  <c r="L24" i="1"/>
  <c r="P24" i="1"/>
  <c r="T24" i="1"/>
  <c r="X24" i="1"/>
  <c r="L25" i="1"/>
  <c r="P25" i="1"/>
  <c r="T25" i="1"/>
  <c r="X25" i="1"/>
  <c r="L26" i="1"/>
  <c r="P26" i="1"/>
  <c r="T26" i="1"/>
  <c r="X26" i="1"/>
  <c r="L27" i="1"/>
  <c r="P27" i="1"/>
  <c r="T27" i="1"/>
  <c r="X27" i="1"/>
  <c r="D21" i="1"/>
  <c r="E21" i="1"/>
  <c r="E20" i="1"/>
  <c r="D20" i="1"/>
  <c r="E19" i="1"/>
  <c r="AO22" i="1"/>
  <c r="AK22" i="1"/>
  <c r="AG22" i="1"/>
  <c r="G18" i="1" l="1"/>
  <c r="X22" i="1"/>
  <c r="L21" i="1"/>
  <c r="L20" i="1"/>
  <c r="T22" i="1"/>
  <c r="P22" i="1"/>
  <c r="L22" i="1"/>
  <c r="G21" i="1" l="1"/>
  <c r="G20" i="1"/>
  <c r="G19" i="1"/>
  <c r="D22" i="1"/>
  <c r="E22" i="1"/>
  <c r="F22" i="1"/>
  <c r="D24" i="1"/>
  <c r="E24" i="1"/>
  <c r="F24" i="1"/>
  <c r="D25" i="1"/>
  <c r="E25" i="1"/>
  <c r="F25" i="1"/>
  <c r="D26" i="1"/>
  <c r="E26" i="1"/>
  <c r="F26" i="1"/>
  <c r="G22" i="1" l="1"/>
  <c r="D23" i="1"/>
  <c r="E23" i="1"/>
  <c r="F23" i="1"/>
  <c r="G24" i="1" l="1"/>
  <c r="G26" i="1"/>
  <c r="G25" i="1"/>
  <c r="G23" i="1"/>
  <c r="G48" i="2"/>
  <c r="G36" i="2"/>
  <c r="G24" i="2"/>
  <c r="G13" i="2"/>
</calcChain>
</file>

<file path=xl/sharedStrings.xml><?xml version="1.0" encoding="utf-8"?>
<sst xmlns="http://schemas.openxmlformats.org/spreadsheetml/2006/main" count="427" uniqueCount="185">
  <si>
    <t>납부세액</t>
    <phoneticPr fontId="2" type="noConversion"/>
  </si>
  <si>
    <t>세액공제</t>
    <phoneticPr fontId="2" type="noConversion"/>
  </si>
  <si>
    <t>산출세액</t>
    <phoneticPr fontId="2" type="noConversion"/>
  </si>
  <si>
    <t>연    도</t>
    <phoneticPr fontId="2" type="noConversion"/>
  </si>
  <si>
    <t>과세표준</t>
    <phoneticPr fontId="2" type="noConversion"/>
  </si>
  <si>
    <t>2017년</t>
    <phoneticPr fontId="2" type="noConversion"/>
  </si>
  <si>
    <t>2016년</t>
    <phoneticPr fontId="2" type="noConversion"/>
  </si>
  <si>
    <t>□ 법인세 납부 현황</t>
    <phoneticPr fontId="2" type="noConversion"/>
  </si>
  <si>
    <t>(단위 : 천원)</t>
    <phoneticPr fontId="2" type="noConversion"/>
  </si>
  <si>
    <t>법인지방소득세</t>
    <phoneticPr fontId="2" type="noConversion"/>
  </si>
  <si>
    <t>□ 부가가치세 납부 현황</t>
    <phoneticPr fontId="2" type="noConversion"/>
  </si>
  <si>
    <t>매출세액</t>
    <phoneticPr fontId="2" type="noConversion"/>
  </si>
  <si>
    <t>매입세액</t>
    <phoneticPr fontId="2" type="noConversion"/>
  </si>
  <si>
    <t>□ 지방세 납부 현황</t>
    <phoneticPr fontId="2" type="noConversion"/>
  </si>
  <si>
    <t>주민세(재산분)</t>
    <phoneticPr fontId="2" type="noConversion"/>
  </si>
  <si>
    <t>재산세</t>
    <phoneticPr fontId="2" type="noConversion"/>
  </si>
  <si>
    <t>공제세액</t>
    <phoneticPr fontId="2" type="noConversion"/>
  </si>
  <si>
    <t>결정세액</t>
    <phoneticPr fontId="2" type="noConversion"/>
  </si>
  <si>
    <t>연  도</t>
    <phoneticPr fontId="2" type="noConversion"/>
  </si>
  <si>
    <t>주민세(종업원분)</t>
    <phoneticPr fontId="2" type="noConversion"/>
  </si>
  <si>
    <t>날짜</t>
  </si>
  <si>
    <t>적요란</t>
  </si>
  <si>
    <t>코드</t>
  </si>
  <si>
    <t>거래처명</t>
  </si>
  <si>
    <t>사업자번호</t>
  </si>
  <si>
    <t>차변</t>
  </si>
  <si>
    <t>2014/03/20</t>
  </si>
  <si>
    <t>종업원분 주민세 1, 2월분</t>
  </si>
  <si>
    <t>000081</t>
  </si>
  <si>
    <t>서천군</t>
  </si>
  <si>
    <t>309-83-00026</t>
  </si>
  <si>
    <t>2014/04/10</t>
  </si>
  <si>
    <t>3월분 종업원할 주민세</t>
  </si>
  <si>
    <t>2014/05/12</t>
  </si>
  <si>
    <t>4월분 종업원할 주민세납부</t>
  </si>
  <si>
    <t>2014/06/10</t>
  </si>
  <si>
    <t>5월분 종업원할 주민세납부</t>
  </si>
  <si>
    <t>2014/07/10</t>
  </si>
  <si>
    <t>6월 종업원할 주민세</t>
  </si>
  <si>
    <t>2014/08/11</t>
  </si>
  <si>
    <t>7월분 종업원할 지방소득세</t>
  </si>
  <si>
    <t>2014/09/11</t>
  </si>
  <si>
    <t>8월 종업원할 주민세</t>
  </si>
  <si>
    <t>서천군수</t>
  </si>
  <si>
    <t>2014/10/10</t>
  </si>
  <si>
    <t>9월 종업원할 사업소세</t>
  </si>
  <si>
    <t>2014/11/10</t>
  </si>
  <si>
    <t>10월분 종업원할 사업소세 납부</t>
  </si>
  <si>
    <t>2014/12/10</t>
  </si>
  <si>
    <t>11월분 종업원할 사업소세납부</t>
  </si>
  <si>
    <t>서천군청</t>
  </si>
  <si>
    <t>2014/12/31</t>
  </si>
  <si>
    <t>12월 종업원할 사업소세 납부</t>
  </si>
  <si>
    <t>2015/02/10</t>
  </si>
  <si>
    <t>1월분 종업원할 주민세</t>
  </si>
  <si>
    <t>2015/03/10</t>
  </si>
  <si>
    <t>2월귀속 종업원할 사업소세납부</t>
  </si>
  <si>
    <t>2015/04/10</t>
  </si>
  <si>
    <t>3월 종업원할 사업소세 납부</t>
  </si>
  <si>
    <t>2015/05/11</t>
  </si>
  <si>
    <t>4월분 종업원할 사업소세 납부</t>
  </si>
  <si>
    <t>2015/06/10</t>
  </si>
  <si>
    <t>5월 종업원할 주민세 납부</t>
  </si>
  <si>
    <t>2015/07/09</t>
  </si>
  <si>
    <t>6월분 종업원할 주민세</t>
  </si>
  <si>
    <t>2015/08/10</t>
  </si>
  <si>
    <t>7월분 종업원할 주민세납부</t>
  </si>
  <si>
    <t>2015/09/10</t>
  </si>
  <si>
    <t>8월분 종업원할 주민세</t>
  </si>
  <si>
    <t>2015/11/10</t>
  </si>
  <si>
    <t>10월 주민세 종업원분 납부</t>
  </si>
  <si>
    <t>2015/12/10</t>
  </si>
  <si>
    <t>11월분 종업원할 주민세</t>
  </si>
  <si>
    <t>2016/02/05</t>
  </si>
  <si>
    <t>1월분 종업원분 주민세 납부</t>
  </si>
  <si>
    <t>2016/03/10</t>
  </si>
  <si>
    <t>2월분 종업원분 주민세 납부</t>
  </si>
  <si>
    <t>2016/04/11</t>
  </si>
  <si>
    <t>3월분 종업원분 주민세 납부</t>
  </si>
  <si>
    <t>2016/05/10</t>
  </si>
  <si>
    <t>4월분 종업원분 주민세 납부</t>
  </si>
  <si>
    <t>2016/06/10</t>
  </si>
  <si>
    <t>5월분 종업원분 주민세 납부</t>
  </si>
  <si>
    <t>2016/07/07</t>
  </si>
  <si>
    <t>6월분 종업원분 주민세 납부</t>
  </si>
  <si>
    <t>2016/08/10</t>
  </si>
  <si>
    <t>7월분 종업원분 주민세 납부</t>
  </si>
  <si>
    <t>2016/09/09</t>
  </si>
  <si>
    <t>8월분 종업원분 주민세 납부</t>
  </si>
  <si>
    <t>2016/10/07</t>
  </si>
  <si>
    <t>9월분 종업원분 주민세 납부</t>
  </si>
  <si>
    <t>2016/11/08</t>
  </si>
  <si>
    <t>10월분 종업원분 주민세 납부</t>
  </si>
  <si>
    <t>2016/12/09</t>
  </si>
  <si>
    <t>11월분 종업원분 주민세 납부</t>
  </si>
  <si>
    <t>2016/12/30</t>
  </si>
  <si>
    <t>12월분 종업원분 주민세 납부</t>
  </si>
  <si>
    <t>2017/02/10</t>
  </si>
  <si>
    <t>2017년 1월 주민세 종업원분 납부</t>
  </si>
  <si>
    <t>2017/03/10</t>
  </si>
  <si>
    <t>2017년 2월 주민세 종업원분 납부</t>
  </si>
  <si>
    <t>2017/04/10</t>
  </si>
  <si>
    <t>2017년 3월 주민세 종업원분 납부</t>
  </si>
  <si>
    <t>2017/05/10</t>
  </si>
  <si>
    <t>2017년 4월 주민세 종업원분 납부</t>
  </si>
  <si>
    <t>2017/06/02</t>
  </si>
  <si>
    <t>2017년 5월 주민세 종업원분 납부</t>
  </si>
  <si>
    <t>2017/07/05</t>
  </si>
  <si>
    <t>2017년 6월 주민세 종업원분 납부</t>
  </si>
  <si>
    <t>2017/08/07</t>
  </si>
  <si>
    <t>2017년 7월 주민세 종업원분 납부</t>
  </si>
  <si>
    <t>2017/09/06</t>
  </si>
  <si>
    <t>2017년 8월 주민세 종업원분 납부</t>
  </si>
  <si>
    <t>2017/10/09</t>
  </si>
  <si>
    <t>2017년 9월 주민세 종업원분 납부</t>
  </si>
  <si>
    <t>2017/11/08</t>
  </si>
  <si>
    <t>2017년 10월 주민세 종업원분 납부</t>
  </si>
  <si>
    <t>2017/12/06</t>
  </si>
  <si>
    <t>2017년 11월 주민세 종업원분 납부</t>
  </si>
  <si>
    <t>2017/12/31</t>
  </si>
  <si>
    <t>2017년 12월 주민세 종업원분 납부</t>
  </si>
  <si>
    <t>2015/12/30</t>
  </si>
  <si>
    <t>12월 종업월 주민세 납부</t>
  </si>
  <si>
    <t>2014/07/14</t>
  </si>
  <si>
    <t>임원관사 골든팰리스 907외1 재산세납부</t>
  </si>
  <si>
    <t>임원관사 재산세</t>
  </si>
  <si>
    <t>2015/07/20</t>
  </si>
  <si>
    <t>'15년 임원(본부장) 관사 재산세 납부의 건</t>
  </si>
  <si>
    <t>장항군수</t>
  </si>
  <si>
    <t>2015/07/29</t>
  </si>
  <si>
    <t>'14, '15년 주민세 재산분 납부</t>
  </si>
  <si>
    <t>2015/09/24</t>
  </si>
  <si>
    <t>임원관사 재산세(주택분)</t>
  </si>
  <si>
    <t>2016/07/13</t>
  </si>
  <si>
    <t>2016 재산세(건축물)</t>
  </si>
  <si>
    <t>2016/07/21</t>
  </si>
  <si>
    <t>임원(본부장)관사 재산세 납부</t>
  </si>
  <si>
    <t>2016/07/28</t>
  </si>
  <si>
    <t>2016년 주민세(재산분)납부</t>
  </si>
  <si>
    <t>2016/09/21</t>
  </si>
  <si>
    <t>&amp;apos;16년 임원(본부장)관사 재산세(2기분) 납부</t>
  </si>
  <si>
    <t>2017/07/24</t>
  </si>
  <si>
    <t>2017 재산세(건축물)_ 마서면 송내리 755외 4건</t>
  </si>
  <si>
    <t xml:space="preserve">2017 주민세(재산분)_57,578㎡x250원 </t>
  </si>
  <si>
    <t>2017/07/27</t>
  </si>
  <si>
    <t>2017년 임·직원관사 재산세(1기분) 납부 지출결의</t>
  </si>
  <si>
    <t>2017/09/19</t>
  </si>
  <si>
    <t>2017년 임·직원 관사 재산세(2기분) 지출결의</t>
  </si>
  <si>
    <t>001628</t>
  </si>
  <si>
    <t>2018년</t>
    <phoneticPr fontId="2" type="noConversion"/>
  </si>
  <si>
    <t>2019년</t>
    <phoneticPr fontId="2" type="noConversion"/>
  </si>
  <si>
    <t>2019년</t>
    <phoneticPr fontId="2" type="noConversion"/>
  </si>
  <si>
    <t>2020년</t>
    <phoneticPr fontId="2" type="noConversion"/>
  </si>
  <si>
    <t>2020년</t>
    <phoneticPr fontId="2" type="noConversion"/>
  </si>
  <si>
    <t>2021년</t>
    <phoneticPr fontId="2" type="noConversion"/>
  </si>
  <si>
    <t>2022년</t>
    <phoneticPr fontId="2" type="noConversion"/>
  </si>
  <si>
    <t>2023년</t>
    <phoneticPr fontId="2" type="noConversion"/>
  </si>
  <si>
    <t>멸종위기종복원센터</t>
    <phoneticPr fontId="2" type="noConversion"/>
  </si>
  <si>
    <t>본원</t>
    <phoneticPr fontId="2" type="noConversion"/>
  </si>
  <si>
    <t>2024년</t>
    <phoneticPr fontId="2" type="noConversion"/>
  </si>
  <si>
    <t>경상북도 영양군</t>
  </si>
  <si>
    <t>정기분</t>
  </si>
  <si>
    <t>재산세</t>
  </si>
  <si>
    <t>(주택)</t>
  </si>
  <si>
    <t>국립생태원</t>
  </si>
  <si>
    <t>충청남도 서천군</t>
  </si>
  <si>
    <t>(건축물)</t>
  </si>
  <si>
    <t>납부일자</t>
  </si>
  <si>
    <t>구분</t>
  </si>
  <si>
    <t>세목/과목</t>
  </si>
  <si>
    <t>납세자명</t>
  </si>
  <si>
    <t>납부금액</t>
  </si>
  <si>
    <t>관할자치단체</t>
  </si>
  <si>
    <t>전자납부번호</t>
  </si>
  <si>
    <t>44770-1-10-25-2-0498794-8</t>
  </si>
  <si>
    <t>47760-1-10-25-8-0083041-7</t>
  </si>
  <si>
    <t>47760-1-10-25-8-0083077-5</t>
  </si>
  <si>
    <t>47760-1-10-25-8-0083121-0</t>
  </si>
  <si>
    <t>44770-1-10-25-2-0140286-0</t>
  </si>
  <si>
    <t>44770-1-10-25-2-0198552-6</t>
  </si>
  <si>
    <t>47760-1-10-25-8-0040306-7</t>
  </si>
  <si>
    <t>47760-1-10-25-8-0056621-2</t>
  </si>
  <si>
    <t>47760-1-10-25-8-0056817-6</t>
  </si>
  <si>
    <t>47760-1-10-25-8-0056958-6</t>
  </si>
  <si>
    <t>47760-1-10-25-8-0057684-5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</si>
</sst>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 "/>
    <numFmt numFmtId="177" formatCode="#,##0_);[Red]\(#,##0\)"/>
    <numFmt numFmtId="178" formatCode="###,##0"/>
  </numFmts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sz val="9"/>
      <color theme="1"/>
      <name val="HY견고딕"/>
      <family val="1"/>
      <charset val="129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9"/>
      <color indexed="9"/>
      <name val="굴림체"/>
      <family val="3"/>
      <charset val="129"/>
    </font>
    <font>
      <sz val="9"/>
      <color indexed="63"/>
      <name val="굴림체"/>
      <family val="3"/>
      <charset val="129"/>
    </font>
    <font>
      <sz val="9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color theme="3" tint="0.39997558519241921"/>
      <name val="맑은 고딕"/>
      <family val="3"/>
      <charset val="129"/>
      <scheme val="minor"/>
    </font>
    <font>
      <sz val="11"/>
      <color rgb="FF333333"/>
      <name val="Noto Sans KR"/>
      <family val="3"/>
      <charset val="129"/>
    </font>
    <font>
      <u/>
      <sz val="11"/>
      <color theme="10"/>
      <name val="맑은 고딕"/>
      <family val="2"/>
      <charset val="129"/>
      <scheme val="minor"/>
    </font>
    <font>
      <b/>
      <sz val="11"/>
      <color rgb="FF111111"/>
      <name val="Noto Sans KR"/>
      <family val="3"/>
      <charset val="129"/>
    </font>
    <font>
      <sz val="12"/>
      <color rgb="FF000000"/>
      <name val="굴림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6F6F6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double">
        <color theme="1" tint="0.499984740745262"/>
      </bottom>
      <diagonal/>
    </border>
    <border>
      <left/>
      <right/>
      <top/>
      <bottom style="double">
        <color theme="1" tint="0.4999847407452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medium">
        <color rgb="FFE8E8E8"/>
      </left>
      <right style="medium">
        <color rgb="FFE8E8E8"/>
      </right>
      <top/>
      <bottom style="medium">
        <color rgb="FFE8E8E8"/>
      </bottom>
      <diagonal/>
    </border>
    <border>
      <left style="medium">
        <color rgb="FFE8E8E8"/>
      </left>
      <right/>
      <top/>
      <bottom style="medium">
        <color rgb="FFE8E8E8"/>
      </bottom>
      <diagonal/>
    </border>
    <border>
      <left/>
      <right style="medium">
        <color rgb="FFE8E8E8"/>
      </right>
      <top style="medium">
        <color rgb="FFE8E8E8"/>
      </top>
      <bottom/>
      <diagonal/>
    </border>
    <border>
      <left/>
      <right style="medium">
        <color rgb="FFE8E8E8"/>
      </right>
      <top/>
      <bottom style="medium">
        <color rgb="FFE8E8E8"/>
      </bottom>
      <diagonal/>
    </border>
    <border>
      <left style="medium">
        <color rgb="FFE8E8E8"/>
      </left>
      <right style="medium">
        <color rgb="FFE8E8E8"/>
      </right>
      <top style="medium">
        <color rgb="FFE8E8E8"/>
      </top>
      <bottom/>
      <diagonal/>
    </border>
    <border>
      <left style="medium">
        <color rgb="FFE8E8E8"/>
      </left>
      <right/>
      <top style="medium">
        <color rgb="FFE8E8E8"/>
      </top>
      <bottom/>
      <diagonal/>
    </border>
    <border>
      <left style="medium">
        <color rgb="FFE8E8E8"/>
      </left>
      <right style="medium">
        <color rgb="FFE8E8E8"/>
      </right>
      <top/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/>
    <xf numFmtId="0" fontId="16" fillId="0" borderId="0" applyNumberFormat="0" applyFill="0" applyBorder="0" applyAlignment="0" applyProtection="0">
      <alignment vertical="center"/>
    </xf>
  </cellStyleXfs>
  <cellXfs count="106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ont="1" applyFill="1">
      <alignment vertical="center"/>
    </xf>
    <xf numFmtId="176" fontId="3" fillId="0" borderId="1" xfId="0" applyNumberFormat="1" applyFont="1" applyFill="1" applyBorder="1" applyAlignment="1">
      <alignment horizontal="right" vertical="center" wrapText="1"/>
    </xf>
    <xf numFmtId="0" fontId="0" fillId="3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4" fillId="2" borderId="0" xfId="0" applyFont="1" applyFill="1">
      <alignment vertical="center"/>
    </xf>
    <xf numFmtId="0" fontId="4" fillId="2" borderId="0" xfId="0" applyFont="1" applyFill="1" applyAlignment="1">
      <alignment horizontal="right" vertical="center"/>
    </xf>
    <xf numFmtId="0" fontId="0" fillId="3" borderId="1" xfId="0" applyFill="1" applyBorder="1" applyAlignment="1">
      <alignment horizontal="center" vertical="center"/>
    </xf>
    <xf numFmtId="0" fontId="5" fillId="2" borderId="0" xfId="0" applyFont="1" applyFill="1">
      <alignment vertical="center"/>
    </xf>
    <xf numFmtId="0" fontId="6" fillId="2" borderId="0" xfId="0" applyFont="1" applyFill="1">
      <alignment vertical="center"/>
    </xf>
    <xf numFmtId="41" fontId="6" fillId="2" borderId="0" xfId="1" applyFont="1" applyFill="1">
      <alignment vertical="center"/>
    </xf>
    <xf numFmtId="0" fontId="7" fillId="2" borderId="0" xfId="0" applyFont="1" applyFill="1">
      <alignment vertical="center"/>
    </xf>
    <xf numFmtId="41" fontId="7" fillId="2" borderId="0" xfId="1" applyFont="1" applyFill="1">
      <alignment vertical="center"/>
    </xf>
    <xf numFmtId="0" fontId="7" fillId="2" borderId="0" xfId="0" applyFont="1" applyFill="1" applyBorder="1">
      <alignment vertical="center"/>
    </xf>
    <xf numFmtId="41" fontId="8" fillId="2" borderId="0" xfId="1" applyFont="1" applyFill="1" applyBorder="1">
      <alignment vertical="center"/>
    </xf>
    <xf numFmtId="177" fontId="8" fillId="2" borderId="0" xfId="1" applyNumberFormat="1" applyFont="1" applyFill="1" applyBorder="1">
      <alignment vertical="center"/>
    </xf>
    <xf numFmtId="176" fontId="7" fillId="2" borderId="0" xfId="0" applyNumberFormat="1" applyFont="1" applyFill="1" applyBorder="1">
      <alignment vertical="center"/>
    </xf>
    <xf numFmtId="0" fontId="0" fillId="2" borderId="4" xfId="0" applyFont="1" applyFill="1" applyBorder="1" applyAlignment="1">
      <alignment horizontal="center" vertical="center"/>
    </xf>
    <xf numFmtId="176" fontId="3" fillId="0" borderId="4" xfId="0" applyNumberFormat="1" applyFont="1" applyFill="1" applyBorder="1" applyAlignment="1">
      <alignment horizontal="right" vertical="center" wrapText="1"/>
    </xf>
    <xf numFmtId="0" fontId="3" fillId="0" borderId="4" xfId="0" applyFont="1" applyFill="1" applyBorder="1" applyAlignment="1">
      <alignment vertical="center" wrapText="1"/>
    </xf>
    <xf numFmtId="49" fontId="10" fillId="4" borderId="5" xfId="2" applyNumberFormat="1" applyFont="1" applyFill="1" applyBorder="1" applyAlignment="1" applyProtection="1">
      <alignment horizontal="center" vertical="center"/>
    </xf>
    <xf numFmtId="0" fontId="11" fillId="0" borderId="6" xfId="2" applyFont="1" applyBorder="1" applyAlignment="1" applyProtection="1">
      <alignment horizontal="center" vertical="center"/>
    </xf>
    <xf numFmtId="0" fontId="11" fillId="0" borderId="6" xfId="2" applyFont="1" applyBorder="1" applyAlignment="1" applyProtection="1">
      <alignment horizontal="left" vertical="center"/>
    </xf>
    <xf numFmtId="178" fontId="11" fillId="0" borderId="6" xfId="2" applyNumberFormat="1" applyFont="1" applyBorder="1" applyAlignment="1" applyProtection="1">
      <alignment horizontal="right" vertical="center" wrapText="1"/>
    </xf>
    <xf numFmtId="0" fontId="11" fillId="0" borderId="7" xfId="2" applyFont="1" applyBorder="1" applyAlignment="1" applyProtection="1">
      <alignment horizontal="center" vertical="center"/>
    </xf>
    <xf numFmtId="0" fontId="11" fillId="0" borderId="7" xfId="2" applyFont="1" applyBorder="1" applyAlignment="1" applyProtection="1">
      <alignment horizontal="left" vertical="center"/>
    </xf>
    <xf numFmtId="178" fontId="11" fillId="0" borderId="7" xfId="2" applyNumberFormat="1" applyFont="1" applyBorder="1" applyAlignment="1" applyProtection="1">
      <alignment horizontal="right" vertical="center" wrapText="1"/>
    </xf>
    <xf numFmtId="0" fontId="11" fillId="0" borderId="8" xfId="2" applyFont="1" applyBorder="1" applyAlignment="1" applyProtection="1">
      <alignment horizontal="center" vertical="center"/>
    </xf>
    <xf numFmtId="0" fontId="11" fillId="0" borderId="8" xfId="2" applyFont="1" applyBorder="1" applyAlignment="1" applyProtection="1">
      <alignment horizontal="left" vertical="center"/>
    </xf>
    <xf numFmtId="178" fontId="11" fillId="0" borderId="8" xfId="2" applyNumberFormat="1" applyFont="1" applyBorder="1" applyAlignment="1" applyProtection="1">
      <alignment horizontal="right" vertical="center" wrapText="1"/>
    </xf>
    <xf numFmtId="0" fontId="11" fillId="0" borderId="6" xfId="2" applyFont="1" applyBorder="1" applyAlignment="1" applyProtection="1">
      <alignment horizontal="center" vertical="center"/>
    </xf>
    <xf numFmtId="0" fontId="11" fillId="0" borderId="6" xfId="2" applyFont="1" applyBorder="1" applyAlignment="1" applyProtection="1">
      <alignment horizontal="left" vertical="center"/>
    </xf>
    <xf numFmtId="0" fontId="0" fillId="0" borderId="0" xfId="0" applyBorder="1">
      <alignment vertical="center"/>
    </xf>
    <xf numFmtId="0" fontId="11" fillId="0" borderId="10" xfId="2" applyFont="1" applyBorder="1" applyAlignment="1" applyProtection="1">
      <alignment horizontal="center" vertical="center"/>
    </xf>
    <xf numFmtId="0" fontId="11" fillId="0" borderId="10" xfId="2" applyFont="1" applyBorder="1" applyAlignment="1" applyProtection="1">
      <alignment horizontal="left" vertical="center"/>
    </xf>
    <xf numFmtId="178" fontId="11" fillId="0" borderId="10" xfId="2" applyNumberFormat="1" applyFont="1" applyBorder="1" applyAlignment="1" applyProtection="1">
      <alignment horizontal="right" vertical="center" wrapText="1"/>
    </xf>
    <xf numFmtId="0" fontId="11" fillId="0" borderId="0" xfId="2" applyFont="1" applyBorder="1" applyAlignment="1" applyProtection="1">
      <alignment horizontal="center" vertical="center"/>
    </xf>
    <xf numFmtId="0" fontId="11" fillId="0" borderId="0" xfId="2" applyFont="1" applyBorder="1" applyAlignment="1" applyProtection="1">
      <alignment horizontal="left" vertical="center"/>
    </xf>
    <xf numFmtId="178" fontId="11" fillId="0" borderId="0" xfId="2" applyNumberFormat="1" applyFont="1" applyBorder="1" applyAlignment="1" applyProtection="1">
      <alignment horizontal="right" vertical="center" wrapText="1"/>
    </xf>
    <xf numFmtId="0" fontId="11" fillId="0" borderId="9" xfId="2" applyFont="1" applyBorder="1" applyAlignment="1" applyProtection="1">
      <alignment horizontal="center" vertical="center"/>
    </xf>
    <xf numFmtId="0" fontId="11" fillId="0" borderId="9" xfId="2" applyFont="1" applyBorder="1" applyAlignment="1" applyProtection="1">
      <alignment horizontal="left" vertical="center"/>
    </xf>
    <xf numFmtId="178" fontId="11" fillId="0" borderId="9" xfId="2" applyNumberFormat="1" applyFont="1" applyBorder="1" applyAlignment="1" applyProtection="1">
      <alignment horizontal="right" vertical="center" wrapText="1"/>
    </xf>
    <xf numFmtId="178" fontId="0" fillId="0" borderId="9" xfId="0" applyNumberFormat="1" applyBorder="1">
      <alignment vertical="center"/>
    </xf>
    <xf numFmtId="177" fontId="3" fillId="0" borderId="1" xfId="0" applyNumberFormat="1" applyFont="1" applyFill="1" applyBorder="1" applyAlignment="1">
      <alignment horizontal="right" vertical="center" wrapText="1"/>
    </xf>
    <xf numFmtId="177" fontId="0" fillId="2" borderId="0" xfId="0" applyNumberFormat="1" applyFill="1">
      <alignment vertical="center"/>
    </xf>
    <xf numFmtId="49" fontId="10" fillId="4" borderId="5" xfId="2" applyNumberFormat="1" applyFont="1" applyFill="1" applyBorder="1" applyAlignment="1" applyProtection="1">
      <alignment horizontal="center" vertical="center"/>
    </xf>
    <xf numFmtId="0" fontId="11" fillId="0" borderId="6" xfId="2" applyFont="1" applyBorder="1" applyAlignment="1" applyProtection="1">
      <alignment horizontal="center" vertical="center"/>
    </xf>
    <xf numFmtId="0" fontId="11" fillId="0" borderId="6" xfId="2" applyFont="1" applyBorder="1" applyAlignment="1" applyProtection="1">
      <alignment horizontal="left" vertical="center"/>
    </xf>
    <xf numFmtId="178" fontId="11" fillId="0" borderId="6" xfId="2" applyNumberFormat="1" applyFont="1" applyBorder="1" applyAlignment="1" applyProtection="1">
      <alignment horizontal="right" vertical="center" wrapText="1"/>
    </xf>
    <xf numFmtId="0" fontId="11" fillId="5" borderId="6" xfId="2" applyFont="1" applyFill="1" applyBorder="1" applyAlignment="1" applyProtection="1">
      <alignment horizontal="center" vertical="center"/>
    </xf>
    <xf numFmtId="0" fontId="11" fillId="5" borderId="6" xfId="2" applyFont="1" applyFill="1" applyBorder="1" applyAlignment="1" applyProtection="1">
      <alignment horizontal="left" vertical="center"/>
    </xf>
    <xf numFmtId="178" fontId="11" fillId="5" borderId="6" xfId="2" applyNumberFormat="1" applyFont="1" applyFill="1" applyBorder="1" applyAlignment="1" applyProtection="1">
      <alignment horizontal="right" vertical="center" wrapText="1"/>
    </xf>
    <xf numFmtId="0" fontId="0" fillId="0" borderId="1" xfId="0" applyFill="1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41" fontId="0" fillId="0" borderId="1" xfId="1" applyFont="1" applyFill="1" applyBorder="1" applyAlignment="1">
      <alignment vertical="center" wrapText="1"/>
    </xf>
    <xf numFmtId="41" fontId="3" fillId="0" borderId="1" xfId="1" applyFont="1" applyFill="1" applyBorder="1" applyAlignment="1">
      <alignment vertical="center" wrapText="1"/>
    </xf>
    <xf numFmtId="41" fontId="0" fillId="2" borderId="0" xfId="1" applyFont="1" applyFill="1">
      <alignment vertical="center"/>
    </xf>
    <xf numFmtId="41" fontId="0" fillId="2" borderId="0" xfId="0" applyNumberFormat="1" applyFill="1">
      <alignment vertical="center"/>
    </xf>
    <xf numFmtId="0" fontId="0" fillId="0" borderId="1" xfId="0" applyFill="1" applyBorder="1" applyAlignment="1">
      <alignment horizontal="right" vertical="center"/>
    </xf>
    <xf numFmtId="0" fontId="0" fillId="0" borderId="4" xfId="0" applyFill="1" applyBorder="1" applyAlignment="1">
      <alignment horizontal="center" vertical="center"/>
    </xf>
    <xf numFmtId="0" fontId="13" fillId="2" borderId="0" xfId="0" applyFont="1" applyFill="1">
      <alignment vertical="center"/>
    </xf>
    <xf numFmtId="41" fontId="12" fillId="2" borderId="0" xfId="1" applyFont="1" applyFill="1" applyBorder="1">
      <alignment vertical="center"/>
    </xf>
    <xf numFmtId="177" fontId="12" fillId="2" borderId="0" xfId="1" applyNumberFormat="1" applyFont="1" applyFill="1" applyBorder="1">
      <alignment vertical="center"/>
    </xf>
    <xf numFmtId="41" fontId="12" fillId="2" borderId="3" xfId="1" applyFont="1" applyFill="1" applyBorder="1">
      <alignment vertical="center"/>
    </xf>
    <xf numFmtId="177" fontId="12" fillId="2" borderId="2" xfId="1" applyNumberFormat="1" applyFont="1" applyFill="1" applyBorder="1">
      <alignment vertical="center"/>
    </xf>
    <xf numFmtId="177" fontId="12" fillId="2" borderId="3" xfId="1" applyNumberFormat="1" applyFont="1" applyFill="1" applyBorder="1">
      <alignment vertical="center"/>
    </xf>
    <xf numFmtId="41" fontId="14" fillId="2" borderId="0" xfId="1" applyFont="1" applyFill="1" applyBorder="1">
      <alignment vertical="center"/>
    </xf>
    <xf numFmtId="177" fontId="14" fillId="2" borderId="0" xfId="1" applyNumberFormat="1" applyFont="1" applyFill="1" applyBorder="1">
      <alignment vertical="center"/>
    </xf>
    <xf numFmtId="41" fontId="14" fillId="2" borderId="3" xfId="1" applyFont="1" applyFill="1" applyBorder="1">
      <alignment vertical="center"/>
    </xf>
    <xf numFmtId="177" fontId="14" fillId="2" borderId="2" xfId="1" applyNumberFormat="1" applyFont="1" applyFill="1" applyBorder="1">
      <alignment vertical="center"/>
    </xf>
    <xf numFmtId="177" fontId="14" fillId="0" borderId="2" xfId="1" applyNumberFormat="1" applyFont="1" applyFill="1" applyBorder="1">
      <alignment vertical="center"/>
    </xf>
    <xf numFmtId="0" fontId="0" fillId="3" borderId="11" xfId="0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176" fontId="3" fillId="0" borderId="12" xfId="0" applyNumberFormat="1" applyFont="1" applyFill="1" applyBorder="1" applyAlignment="1">
      <alignment horizontal="right" vertical="center" wrapText="1"/>
    </xf>
    <xf numFmtId="0" fontId="3" fillId="0" borderId="12" xfId="0" applyFont="1" applyFill="1" applyBorder="1" applyAlignment="1">
      <alignment vertical="center" wrapText="1"/>
    </xf>
    <xf numFmtId="0" fontId="0" fillId="2" borderId="0" xfId="0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right" vertical="center"/>
    </xf>
    <xf numFmtId="41" fontId="3" fillId="0" borderId="1" xfId="1" applyFont="1" applyFill="1" applyBorder="1" applyAlignment="1">
      <alignment horizontal="center" vertical="center"/>
    </xf>
    <xf numFmtId="0" fontId="15" fillId="6" borderId="13" xfId="0" applyFont="1" applyFill="1" applyBorder="1" applyAlignment="1">
      <alignment horizontal="center" vertical="center" wrapText="1"/>
    </xf>
    <xf numFmtId="0" fontId="15" fillId="6" borderId="17" xfId="0" applyFont="1" applyFill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wrapText="1"/>
    </xf>
    <xf numFmtId="0" fontId="15" fillId="7" borderId="13" xfId="0" applyFont="1" applyFill="1" applyBorder="1" applyAlignment="1">
      <alignment horizontal="center" vertical="center" wrapText="1"/>
    </xf>
    <xf numFmtId="0" fontId="17" fillId="7" borderId="16" xfId="0" applyFont="1" applyFill="1" applyBorder="1" applyAlignment="1">
      <alignment horizontal="center" vertical="center" wrapText="1"/>
    </xf>
    <xf numFmtId="0" fontId="17" fillId="7" borderId="13" xfId="0" applyFont="1" applyFill="1" applyBorder="1" applyAlignment="1">
      <alignment horizontal="center" vertical="center" wrapText="1"/>
    </xf>
    <xf numFmtId="0" fontId="17" fillId="7" borderId="14" xfId="0" applyFont="1" applyFill="1" applyBorder="1" applyAlignment="1">
      <alignment horizontal="center" vertical="center" wrapText="1"/>
    </xf>
    <xf numFmtId="0" fontId="15" fillId="6" borderId="19" xfId="0" applyFont="1" applyFill="1" applyBorder="1" applyAlignment="1">
      <alignment horizontal="center" vertical="center" wrapText="1"/>
    </xf>
    <xf numFmtId="0" fontId="15" fillId="7" borderId="19" xfId="0" applyFont="1" applyFill="1" applyBorder="1" applyAlignment="1">
      <alignment horizontal="center" vertical="center" wrapText="1"/>
    </xf>
    <xf numFmtId="3" fontId="18" fillId="0" borderId="0" xfId="0" applyNumberFormat="1" applyFont="1" applyAlignment="1">
      <alignment horizontal="right" vertical="center"/>
    </xf>
    <xf numFmtId="0" fontId="16" fillId="6" borderId="18" xfId="3" applyFill="1" applyBorder="1" applyAlignment="1">
      <alignment horizontal="center" vertical="center" wrapText="1"/>
    </xf>
    <xf numFmtId="0" fontId="16" fillId="6" borderId="14" xfId="3" applyFill="1" applyBorder="1" applyAlignment="1">
      <alignment horizontal="center" vertical="center" wrapText="1"/>
    </xf>
    <xf numFmtId="14" fontId="15" fillId="6" borderId="15" xfId="0" applyNumberFormat="1" applyFont="1" applyFill="1" applyBorder="1" applyAlignment="1">
      <alignment horizontal="center" vertical="center" wrapText="1"/>
    </xf>
    <xf numFmtId="14" fontId="15" fillId="6" borderId="16" xfId="0" applyNumberFormat="1" applyFont="1" applyFill="1" applyBorder="1" applyAlignment="1">
      <alignment horizontal="center" vertical="center" wrapText="1"/>
    </xf>
    <xf numFmtId="0" fontId="15" fillId="6" borderId="17" xfId="0" applyFont="1" applyFill="1" applyBorder="1" applyAlignment="1">
      <alignment horizontal="center" vertical="center" wrapText="1"/>
    </xf>
    <xf numFmtId="0" fontId="15" fillId="6" borderId="13" xfId="0" applyFont="1" applyFill="1" applyBorder="1" applyAlignment="1">
      <alignment horizontal="center" vertical="center" wrapText="1"/>
    </xf>
    <xf numFmtId="3" fontId="15" fillId="6" borderId="17" xfId="0" applyNumberFormat="1" applyFont="1" applyFill="1" applyBorder="1" applyAlignment="1">
      <alignment horizontal="center" vertical="center" wrapText="1"/>
    </xf>
    <xf numFmtId="14" fontId="15" fillId="7" borderId="15" xfId="0" applyNumberFormat="1" applyFont="1" applyFill="1" applyBorder="1" applyAlignment="1">
      <alignment horizontal="center" vertical="center" wrapText="1"/>
    </xf>
    <xf numFmtId="14" fontId="15" fillId="7" borderId="16" xfId="0" applyNumberFormat="1" applyFont="1" applyFill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wrapText="1"/>
    </xf>
    <xf numFmtId="0" fontId="15" fillId="7" borderId="13" xfId="0" applyFont="1" applyFill="1" applyBorder="1" applyAlignment="1">
      <alignment horizontal="center" vertical="center" wrapText="1"/>
    </xf>
    <xf numFmtId="3" fontId="15" fillId="7" borderId="17" xfId="0" applyNumberFormat="1" applyFont="1" applyFill="1" applyBorder="1" applyAlignment="1">
      <alignment horizontal="center" vertical="center" wrapText="1"/>
    </xf>
    <xf numFmtId="0" fontId="16" fillId="7" borderId="18" xfId="3" applyFill="1" applyBorder="1" applyAlignment="1">
      <alignment horizontal="center" vertical="center" wrapText="1"/>
    </xf>
    <xf numFmtId="0" fontId="16" fillId="7" borderId="14" xfId="3" applyFill="1" applyBorder="1" applyAlignment="1">
      <alignment horizontal="center" vertical="center" wrapText="1"/>
    </xf>
  </cellXfs>
  <cellStyles count="4">
    <cellStyle name="쉼표 [0]" xfId="1" builtinId="6"/>
    <cellStyle name="표준" xfId="0" builtinId="0"/>
    <cellStyle name="표준 2" xfId="2" xr:uid="{00000000-0005-0000-0000-000002000000}"/>
    <cellStyle name="하이퍼링크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wetax.go.kr/etq/etp/txb/return%20false;" TargetMode="External"/><Relationship Id="rId3" Type="http://schemas.openxmlformats.org/officeDocument/2006/relationships/hyperlink" Target="https://www.wetax.go.kr/etq/etp/txb/return%20false;" TargetMode="External"/><Relationship Id="rId7" Type="http://schemas.openxmlformats.org/officeDocument/2006/relationships/hyperlink" Target="https://www.wetax.go.kr/etq/etp/txb/return%20false;" TargetMode="External"/><Relationship Id="rId2" Type="http://schemas.openxmlformats.org/officeDocument/2006/relationships/hyperlink" Target="https://www.wetax.go.kr/etq/etp/txb/return%20false;" TargetMode="External"/><Relationship Id="rId1" Type="http://schemas.openxmlformats.org/officeDocument/2006/relationships/hyperlink" Target="https://www.wetax.go.kr/etq/etp/txb/return%20false;" TargetMode="External"/><Relationship Id="rId6" Type="http://schemas.openxmlformats.org/officeDocument/2006/relationships/hyperlink" Target="https://www.wetax.go.kr/etq/etp/txb/return%20false;" TargetMode="External"/><Relationship Id="rId11" Type="http://schemas.openxmlformats.org/officeDocument/2006/relationships/hyperlink" Target="https://www.wetax.go.kr/etq/etp/txb/return%20false;" TargetMode="External"/><Relationship Id="rId5" Type="http://schemas.openxmlformats.org/officeDocument/2006/relationships/hyperlink" Target="https://www.wetax.go.kr/etq/etp/txb/return%20false;" TargetMode="External"/><Relationship Id="rId10" Type="http://schemas.openxmlformats.org/officeDocument/2006/relationships/hyperlink" Target="https://www.wetax.go.kr/etq/etp/txb/return%20false;" TargetMode="External"/><Relationship Id="rId4" Type="http://schemas.openxmlformats.org/officeDocument/2006/relationships/hyperlink" Target="https://www.wetax.go.kr/etq/etp/txb/return%20false;" TargetMode="External"/><Relationship Id="rId9" Type="http://schemas.openxmlformats.org/officeDocument/2006/relationships/hyperlink" Target="https://www.wetax.go.kr/etq/etp/txb/return%20false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O41"/>
  <sheetViews>
    <sheetView tabSelected="1" zoomScaleNormal="100" workbookViewId="0">
      <selection activeCell="E1" sqref="E1"/>
    </sheetView>
  </sheetViews>
  <sheetFormatPr defaultRowHeight="16.5"/>
  <cols>
    <col min="1" max="1" width="4" style="1" customWidth="1"/>
    <col min="2" max="2" width="2.75" style="1" customWidth="1"/>
    <col min="3" max="3" width="9" style="1"/>
    <col min="4" max="7" width="14.75" style="1" customWidth="1"/>
    <col min="8" max="8" width="10.875" style="12" customWidth="1"/>
    <col min="9" max="9" width="12" style="13" hidden="1" customWidth="1"/>
    <col min="10" max="10" width="11" style="13" hidden="1" customWidth="1"/>
    <col min="11" max="11" width="10.875" style="13" hidden="1" customWidth="1"/>
    <col min="12" max="12" width="11" style="13" hidden="1" customWidth="1"/>
    <col min="13" max="13" width="12" style="13" hidden="1" customWidth="1"/>
    <col min="14" max="14" width="11" style="13" hidden="1" customWidth="1"/>
    <col min="15" max="15" width="9.125" style="13" hidden="1" customWidth="1"/>
    <col min="16" max="16" width="12" style="13" hidden="1" customWidth="1"/>
    <col min="17" max="17" width="13" style="13" hidden="1" customWidth="1"/>
    <col min="18" max="18" width="11.875" style="13" hidden="1" customWidth="1"/>
    <col min="19" max="19" width="9.125" style="13" hidden="1" customWidth="1"/>
    <col min="20" max="20" width="9.75" style="13" hidden="1" customWidth="1"/>
    <col min="21" max="21" width="10.625" style="13" hidden="1" customWidth="1"/>
    <col min="22" max="22" width="9.75" style="13" hidden="1" customWidth="1"/>
    <col min="23" max="23" width="10.125" style="13" hidden="1" customWidth="1"/>
    <col min="24" max="24" width="9.75" style="13" hidden="1" customWidth="1"/>
    <col min="25" max="26" width="11.875" style="1" hidden="1" customWidth="1"/>
    <col min="27" max="41" width="9" style="1" hidden="1" customWidth="1"/>
    <col min="42" max="42" width="9.5" style="1" bestFit="1" customWidth="1"/>
    <col min="43" max="43" width="9" style="1"/>
    <col min="44" max="44" width="9.5" style="1" bestFit="1" customWidth="1"/>
    <col min="45" max="16384" width="9" style="1"/>
  </cols>
  <sheetData>
    <row r="2" spans="2:26" s="9" customFormat="1" ht="27" customHeight="1">
      <c r="B2" s="9" t="s">
        <v>7</v>
      </c>
      <c r="H2" s="10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</row>
    <row r="3" spans="2:26" s="6" customFormat="1" ht="16.5" customHeight="1">
      <c r="G3" s="7" t="s">
        <v>8</v>
      </c>
      <c r="H3" s="12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</row>
    <row r="4" spans="2:26" s="2" customFormat="1" ht="21.75" customHeight="1">
      <c r="C4" s="72" t="s">
        <v>18</v>
      </c>
      <c r="D4" s="73" t="s">
        <v>4</v>
      </c>
      <c r="E4" s="73" t="s">
        <v>2</v>
      </c>
      <c r="F4" s="73" t="s">
        <v>1</v>
      </c>
      <c r="G4" s="73" t="s">
        <v>17</v>
      </c>
      <c r="H4" s="12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</row>
    <row r="5" spans="2:26" s="2" customFormat="1" ht="21.75" customHeight="1">
      <c r="C5" s="53" t="s">
        <v>159</v>
      </c>
      <c r="D5" s="75">
        <v>-684268</v>
      </c>
      <c r="E5" s="76">
        <v>0</v>
      </c>
      <c r="F5" s="76">
        <v>0</v>
      </c>
      <c r="G5" s="76">
        <v>0</v>
      </c>
      <c r="H5" s="12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</row>
    <row r="6" spans="2:26" s="2" customFormat="1" ht="21.75" customHeight="1">
      <c r="C6" s="74" t="s">
        <v>156</v>
      </c>
      <c r="D6" s="75">
        <v>-1917724</v>
      </c>
      <c r="E6" s="76">
        <v>0</v>
      </c>
      <c r="F6" s="76">
        <v>0</v>
      </c>
      <c r="G6" s="76">
        <v>0</v>
      </c>
      <c r="H6" s="12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</row>
    <row r="7" spans="2:26" s="2" customFormat="1" ht="21.75" customHeight="1">
      <c r="C7" s="60" t="s">
        <v>155</v>
      </c>
      <c r="D7" s="19">
        <v>0</v>
      </c>
      <c r="E7" s="20">
        <v>0</v>
      </c>
      <c r="F7" s="20">
        <v>0</v>
      </c>
      <c r="G7" s="20">
        <v>0</v>
      </c>
      <c r="H7" s="12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</row>
    <row r="8" spans="2:26" s="2" customFormat="1" ht="21.75" customHeight="1">
      <c r="C8" s="60" t="s">
        <v>154</v>
      </c>
      <c r="D8" s="19">
        <v>-1249929</v>
      </c>
      <c r="E8" s="20">
        <v>0</v>
      </c>
      <c r="F8" s="20">
        <v>0</v>
      </c>
      <c r="G8" s="20">
        <v>0</v>
      </c>
      <c r="H8" s="12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</row>
    <row r="9" spans="2:26" s="2" customFormat="1" ht="21.75" customHeight="1">
      <c r="C9" s="60" t="s">
        <v>152</v>
      </c>
      <c r="D9" s="19">
        <v>-1105068</v>
      </c>
      <c r="E9" s="20">
        <v>0</v>
      </c>
      <c r="F9" s="20">
        <v>0</v>
      </c>
      <c r="G9" s="20">
        <v>0</v>
      </c>
      <c r="H9" s="12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</row>
    <row r="10" spans="2:26" s="2" customFormat="1" ht="21.75" customHeight="1">
      <c r="C10" s="60" t="s">
        <v>150</v>
      </c>
      <c r="D10" s="19">
        <v>-1601747</v>
      </c>
      <c r="E10" s="20">
        <v>0</v>
      </c>
      <c r="F10" s="20">
        <v>0</v>
      </c>
      <c r="G10" s="20">
        <v>0</v>
      </c>
      <c r="H10" s="12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</row>
    <row r="11" spans="2:26" s="2" customFormat="1" ht="21.75" customHeight="1">
      <c r="C11" s="60" t="s">
        <v>149</v>
      </c>
      <c r="D11" s="19">
        <v>-1949406</v>
      </c>
      <c r="E11" s="20">
        <v>0</v>
      </c>
      <c r="F11" s="20">
        <v>0</v>
      </c>
      <c r="G11" s="20">
        <v>0</v>
      </c>
      <c r="H11" s="12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</row>
    <row r="12" spans="2:26" s="2" customFormat="1" ht="21.75" customHeight="1">
      <c r="C12" s="18" t="s">
        <v>5</v>
      </c>
      <c r="D12" s="19">
        <v>-1945128</v>
      </c>
      <c r="E12" s="20">
        <v>0</v>
      </c>
      <c r="F12" s="20">
        <v>0</v>
      </c>
      <c r="G12" s="20">
        <v>0</v>
      </c>
      <c r="H12" s="12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</row>
    <row r="13" spans="2:26">
      <c r="C13" s="18" t="s">
        <v>6</v>
      </c>
      <c r="D13" s="19">
        <v>-1930811</v>
      </c>
      <c r="E13" s="20">
        <v>0</v>
      </c>
      <c r="F13" s="20">
        <v>0</v>
      </c>
      <c r="G13" s="20">
        <v>0</v>
      </c>
    </row>
    <row r="14" spans="2:26">
      <c r="C14" s="77"/>
      <c r="D14" s="78"/>
      <c r="E14" s="79"/>
      <c r="F14" s="79"/>
      <c r="G14" s="79"/>
    </row>
    <row r="16" spans="2:26" s="9" customFormat="1" ht="33" customHeight="1">
      <c r="B16" s="9" t="s">
        <v>10</v>
      </c>
      <c r="C16" s="6"/>
      <c r="D16" s="6"/>
      <c r="E16" s="6"/>
      <c r="F16" s="6"/>
      <c r="G16" s="7" t="s">
        <v>8</v>
      </c>
      <c r="H16" s="10"/>
      <c r="I16" s="11" t="s">
        <v>158</v>
      </c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Z16" s="11" t="s">
        <v>157</v>
      </c>
    </row>
    <row r="17" spans="2:41" s="2" customFormat="1" ht="21.75" customHeight="1">
      <c r="C17" s="4" t="s">
        <v>3</v>
      </c>
      <c r="D17" s="8" t="s">
        <v>11</v>
      </c>
      <c r="E17" s="8" t="s">
        <v>12</v>
      </c>
      <c r="F17" s="8" t="s">
        <v>16</v>
      </c>
      <c r="G17" s="8" t="s">
        <v>0</v>
      </c>
      <c r="H17" s="14"/>
      <c r="I17" s="15"/>
      <c r="J17" s="15"/>
      <c r="K17" s="15"/>
      <c r="L17" s="15">
        <f t="shared" ref="L17:L19" si="0">I17-J17-K17</f>
        <v>0</v>
      </c>
      <c r="M17" s="15"/>
      <c r="N17" s="15"/>
      <c r="O17" s="15"/>
      <c r="P17" s="15">
        <f t="shared" ref="P17:P21" si="1">M17-N17-O17</f>
        <v>0</v>
      </c>
      <c r="Q17" s="15"/>
      <c r="R17" s="15"/>
      <c r="S17" s="15"/>
      <c r="T17" s="15">
        <f t="shared" ref="T17:T21" si="2">Q17-R17</f>
        <v>0</v>
      </c>
      <c r="U17" s="15"/>
      <c r="V17" s="15"/>
      <c r="W17" s="15"/>
      <c r="X17" s="15">
        <f t="shared" ref="X17:X21" si="3">U17-V17-W17</f>
        <v>0</v>
      </c>
      <c r="Y17" s="9"/>
      <c r="Z17" s="67"/>
      <c r="AA17" s="67"/>
      <c r="AB17" s="67"/>
      <c r="AC17" s="67">
        <f t="shared" ref="AC17:AC21" si="4">Z17-AA17-AB17</f>
        <v>0</v>
      </c>
      <c r="AD17" s="67"/>
      <c r="AE17" s="67"/>
      <c r="AF17" s="67"/>
      <c r="AG17" s="67">
        <f t="shared" ref="AG17:AG21" si="5">AD17-AE17-AF17</f>
        <v>0</v>
      </c>
      <c r="AH17" s="67"/>
      <c r="AI17" s="67"/>
      <c r="AJ17" s="67"/>
      <c r="AK17" s="67">
        <f t="shared" ref="AK17:AK21" si="6">AH17-AI15-AJ15</f>
        <v>0</v>
      </c>
      <c r="AL17" s="67"/>
      <c r="AM17" s="67"/>
      <c r="AN17" s="67"/>
      <c r="AO17" s="67">
        <f t="shared" ref="AO17:AO21" si="7">AL17-AM17-AN17</f>
        <v>0</v>
      </c>
    </row>
    <row r="18" spans="2:41" s="2" customFormat="1" ht="21.75" customHeight="1">
      <c r="C18" s="53" t="s">
        <v>159</v>
      </c>
      <c r="D18" s="3">
        <f>ROUND((I19+M19+Q19+U19++Z19+AD19+AH19)/1000,0)</f>
        <v>64609</v>
      </c>
      <c r="E18" s="3" t="e">
        <f>ROUND((J19+N19+R19+V19++AA19+AE19+#REF!)/1000,0)</f>
        <v>#REF!</v>
      </c>
      <c r="F18" s="3">
        <f>ROUND((K19+O19+S19+AB19+AF19+AJ19+AN19+W19)/1000,0)</f>
        <v>20</v>
      </c>
      <c r="G18" s="3" t="e">
        <f>ROUND((L19+P19+T19+X19+AC19+AG19+AK19+AO19)/1000,0)</f>
        <v>#REF!</v>
      </c>
      <c r="H18" s="14"/>
      <c r="I18" s="15">
        <v>18672929</v>
      </c>
      <c r="J18" s="15">
        <v>657054</v>
      </c>
      <c r="K18" s="15"/>
      <c r="L18" s="15">
        <f t="shared" si="0"/>
        <v>18015875</v>
      </c>
      <c r="M18" s="15">
        <v>18795382</v>
      </c>
      <c r="N18" s="15">
        <v>11639124</v>
      </c>
      <c r="O18" s="15">
        <v>10000</v>
      </c>
      <c r="P18" s="15">
        <f t="shared" si="1"/>
        <v>7146258</v>
      </c>
      <c r="Q18" s="15">
        <v>11853229</v>
      </c>
      <c r="R18" s="15">
        <v>5144790</v>
      </c>
      <c r="S18" s="15"/>
      <c r="T18" s="15">
        <f t="shared" si="2"/>
        <v>6708439</v>
      </c>
      <c r="U18" s="15">
        <v>13682476</v>
      </c>
      <c r="V18" s="15">
        <v>5738735</v>
      </c>
      <c r="W18" s="15">
        <v>10000</v>
      </c>
      <c r="X18" s="15">
        <f t="shared" si="3"/>
        <v>7933741</v>
      </c>
      <c r="Y18" s="9"/>
      <c r="Z18" s="91">
        <v>416000</v>
      </c>
      <c r="AA18" s="67"/>
      <c r="AB18" s="67"/>
      <c r="AC18" s="67">
        <f t="shared" si="4"/>
        <v>416000</v>
      </c>
      <c r="AD18" s="91">
        <v>797637</v>
      </c>
      <c r="AE18" s="67"/>
      <c r="AF18" s="67"/>
      <c r="AG18" s="67">
        <f t="shared" si="5"/>
        <v>797637</v>
      </c>
      <c r="AH18" s="91">
        <v>477818</v>
      </c>
      <c r="AI18" s="67"/>
      <c r="AJ18" s="67"/>
      <c r="AK18" s="67">
        <f>AH18-AI17-AJ17</f>
        <v>477818</v>
      </c>
      <c r="AL18" s="91">
        <v>512002</v>
      </c>
      <c r="AM18" s="67"/>
      <c r="AN18" s="67">
        <v>10000</v>
      </c>
      <c r="AO18" s="67">
        <f t="shared" si="7"/>
        <v>502002</v>
      </c>
    </row>
    <row r="19" spans="2:41" s="2" customFormat="1" ht="21.75" customHeight="1">
      <c r="C19" s="53" t="s">
        <v>156</v>
      </c>
      <c r="D19" s="3">
        <f>ROUND((I20+M20+Q20+U20++Z20+AD20+AH20)/1000,0)</f>
        <v>54710</v>
      </c>
      <c r="E19" s="3">
        <f>ROUND((J20+N20+R20+V20++AA20+AE20+AI18)/1000,0)</f>
        <v>28133</v>
      </c>
      <c r="F19" s="3"/>
      <c r="G19" s="3">
        <f>ROUND((L20+P20+T20+X20+AC20+AG20+AK20+AO20)/1000,0)</f>
        <v>27031</v>
      </c>
      <c r="H19" s="14"/>
      <c r="I19" s="15">
        <v>19111005</v>
      </c>
      <c r="J19" s="15">
        <v>2739594</v>
      </c>
      <c r="K19" s="15"/>
      <c r="L19" s="15">
        <f t="shared" si="0"/>
        <v>16371411</v>
      </c>
      <c r="M19" s="15">
        <v>15515844</v>
      </c>
      <c r="N19" s="15">
        <v>2530873</v>
      </c>
      <c r="O19" s="15"/>
      <c r="P19" s="15">
        <f t="shared" si="1"/>
        <v>12984971</v>
      </c>
      <c r="Q19" s="15">
        <v>14682922</v>
      </c>
      <c r="R19" s="15">
        <v>2695545</v>
      </c>
      <c r="S19" s="15"/>
      <c r="T19" s="15">
        <f t="shared" si="2"/>
        <v>11987377</v>
      </c>
      <c r="U19" s="15">
        <v>13863675</v>
      </c>
      <c r="V19" s="15">
        <v>3469844</v>
      </c>
      <c r="W19" s="15"/>
      <c r="X19" s="15">
        <f t="shared" si="3"/>
        <v>10393831</v>
      </c>
      <c r="Y19" s="9"/>
      <c r="Z19" s="67">
        <v>442182</v>
      </c>
      <c r="AA19" s="67"/>
      <c r="AB19" s="67"/>
      <c r="AC19" s="67">
        <f t="shared" si="4"/>
        <v>442182</v>
      </c>
      <c r="AD19" s="67">
        <v>484364</v>
      </c>
      <c r="AE19" s="67"/>
      <c r="AF19" s="67">
        <v>10000</v>
      </c>
      <c r="AG19" s="67">
        <f t="shared" si="5"/>
        <v>474364</v>
      </c>
      <c r="AH19" s="91">
        <v>508728</v>
      </c>
      <c r="AI19" s="67"/>
      <c r="AJ19" s="67"/>
      <c r="AK19" s="67" t="e">
        <f>AH19-#REF!-#REF!</f>
        <v>#REF!</v>
      </c>
      <c r="AL19" s="91">
        <v>498545</v>
      </c>
      <c r="AM19" s="67"/>
      <c r="AN19" s="67">
        <v>10000</v>
      </c>
      <c r="AO19" s="67">
        <f t="shared" si="7"/>
        <v>488545</v>
      </c>
    </row>
    <row r="20" spans="2:41" s="2" customFormat="1" ht="21.75" customHeight="1">
      <c r="C20" s="53" t="s">
        <v>155</v>
      </c>
      <c r="D20" s="3">
        <f>ROUND((I21+M21+Q21+U21++Z21+AD21+AH21)/1000,0)</f>
        <v>40052</v>
      </c>
      <c r="E20" s="3">
        <f>ROUND((J21+N21+R21+V21++AA21+AE21+AI19)/1000,0)</f>
        <v>3922</v>
      </c>
      <c r="F20" s="3"/>
      <c r="G20" s="3">
        <f>ROUND((L21+P21+T21+X21+AC21+AG21+AK21+AO21)/1000,0)</f>
        <v>36599</v>
      </c>
      <c r="H20" s="17"/>
      <c r="I20" s="15">
        <v>9643613</v>
      </c>
      <c r="J20" s="15">
        <v>786963</v>
      </c>
      <c r="K20" s="62"/>
      <c r="L20" s="63">
        <f t="shared" ref="L20:L21" si="8">I20-J20-K20</f>
        <v>8856650</v>
      </c>
      <c r="M20" s="64">
        <v>9643613</v>
      </c>
      <c r="N20" s="62">
        <v>786963</v>
      </c>
      <c r="O20" s="62"/>
      <c r="P20" s="65">
        <f t="shared" si="1"/>
        <v>8856650</v>
      </c>
      <c r="Q20" s="62">
        <v>20757799</v>
      </c>
      <c r="R20" s="62">
        <v>3862463</v>
      </c>
      <c r="S20" s="62"/>
      <c r="T20" s="65">
        <f t="shared" si="2"/>
        <v>16895336</v>
      </c>
      <c r="U20" s="62">
        <v>13300045</v>
      </c>
      <c r="V20" s="62">
        <v>22697106</v>
      </c>
      <c r="W20" s="62"/>
      <c r="X20" s="63">
        <f t="shared" si="3"/>
        <v>-9397061</v>
      </c>
      <c r="Y20" s="61"/>
      <c r="Z20" s="67">
        <v>417455</v>
      </c>
      <c r="AA20" s="67"/>
      <c r="AB20" s="67"/>
      <c r="AC20" s="68">
        <f t="shared" si="4"/>
        <v>417455</v>
      </c>
      <c r="AD20" s="69">
        <v>474181</v>
      </c>
      <c r="AE20" s="67"/>
      <c r="AF20" s="67">
        <v>10000</v>
      </c>
      <c r="AG20" s="71">
        <f t="shared" si="5"/>
        <v>464181</v>
      </c>
      <c r="AH20" s="67">
        <v>473091</v>
      </c>
      <c r="AI20" s="67">
        <v>0</v>
      </c>
      <c r="AJ20" s="67">
        <v>0</v>
      </c>
      <c r="AK20" s="70">
        <f t="shared" si="6"/>
        <v>473091</v>
      </c>
      <c r="AL20" s="67">
        <v>474908</v>
      </c>
      <c r="AM20" s="67"/>
      <c r="AN20" s="67">
        <v>10000</v>
      </c>
      <c r="AO20" s="70">
        <f t="shared" si="7"/>
        <v>464908</v>
      </c>
    </row>
    <row r="21" spans="2:41" s="2" customFormat="1" ht="21.75" customHeight="1">
      <c r="C21" s="53" t="s">
        <v>154</v>
      </c>
      <c r="D21" s="3">
        <f>ROUND((I22+M22+Q22+U22++Z22+AD22+AH22)/1000,0)</f>
        <v>16804</v>
      </c>
      <c r="E21" s="3">
        <f>ROUND((J22+N22+R22+V22++AA22+AE22+AI20)/1000,0)</f>
        <v>6152</v>
      </c>
      <c r="F21" s="3">
        <f>ROUND((K22+O22+S22+AB22+AF22+AJ22+AN22+W22)/1000,0)</f>
        <v>10</v>
      </c>
      <c r="G21" s="3">
        <f>ROUND((L22+P22+T22+X22+AC22+AG22+AK22+AO22)/1000,0)</f>
        <v>11137</v>
      </c>
      <c r="H21" s="17"/>
      <c r="I21" s="15">
        <v>4568173</v>
      </c>
      <c r="J21" s="15">
        <v>404619</v>
      </c>
      <c r="K21" s="62"/>
      <c r="L21" s="63">
        <f t="shared" si="8"/>
        <v>4163554</v>
      </c>
      <c r="M21" s="64">
        <v>4568173</v>
      </c>
      <c r="N21" s="62">
        <v>404619</v>
      </c>
      <c r="O21" s="62"/>
      <c r="P21" s="65">
        <f t="shared" si="1"/>
        <v>4163554</v>
      </c>
      <c r="Q21" s="62">
        <v>17530028</v>
      </c>
      <c r="R21" s="62">
        <v>1731762</v>
      </c>
      <c r="S21" s="62"/>
      <c r="T21" s="65">
        <f t="shared" si="2"/>
        <v>15798266</v>
      </c>
      <c r="U21" s="62">
        <v>12122824</v>
      </c>
      <c r="V21" s="62">
        <v>1380945</v>
      </c>
      <c r="W21" s="62"/>
      <c r="X21" s="63">
        <f t="shared" si="3"/>
        <v>10741879</v>
      </c>
      <c r="Y21" s="61"/>
      <c r="Z21" s="67">
        <v>457091</v>
      </c>
      <c r="AA21" s="67">
        <v>0</v>
      </c>
      <c r="AB21" s="67">
        <v>0</v>
      </c>
      <c r="AC21" s="68">
        <f t="shared" si="4"/>
        <v>457091</v>
      </c>
      <c r="AD21" s="69">
        <v>390911</v>
      </c>
      <c r="AE21" s="67">
        <v>0</v>
      </c>
      <c r="AF21" s="67">
        <v>0</v>
      </c>
      <c r="AG21" s="71">
        <f t="shared" si="5"/>
        <v>390911</v>
      </c>
      <c r="AH21" s="67">
        <v>414546</v>
      </c>
      <c r="AI21" s="62"/>
      <c r="AJ21" s="62"/>
      <c r="AK21" s="70">
        <f t="shared" si="6"/>
        <v>414546</v>
      </c>
      <c r="AL21" s="67">
        <v>478909</v>
      </c>
      <c r="AM21" s="67"/>
      <c r="AN21" s="67">
        <v>10000</v>
      </c>
      <c r="AO21" s="70">
        <f t="shared" si="7"/>
        <v>468909</v>
      </c>
    </row>
    <row r="22" spans="2:41" s="2" customFormat="1" ht="21.75" customHeight="1">
      <c r="C22" s="53" t="s">
        <v>152</v>
      </c>
      <c r="D22" s="3">
        <f t="shared" ref="D22:E25" si="9">ROUND((I23+M23+Q23+U23)/1000,0)</f>
        <v>22585</v>
      </c>
      <c r="E22" s="3">
        <f t="shared" si="9"/>
        <v>41024</v>
      </c>
      <c r="F22" s="3">
        <f t="shared" ref="F22" si="10">ROUND((K23+O23+S23+W23)/1000,0)</f>
        <v>20</v>
      </c>
      <c r="G22" s="3">
        <f>ROUND((L23+P23+T23+X23)/1000,0)</f>
        <v>-18459</v>
      </c>
      <c r="H22" s="17"/>
      <c r="I22" s="15">
        <v>1559107</v>
      </c>
      <c r="J22" s="15">
        <v>219017</v>
      </c>
      <c r="K22" s="62"/>
      <c r="L22" s="63">
        <f t="shared" ref="L22:L27" si="11">I22-J22-K22</f>
        <v>1340090</v>
      </c>
      <c r="M22" s="64">
        <v>8428165</v>
      </c>
      <c r="N22" s="62">
        <v>476671</v>
      </c>
      <c r="O22" s="62">
        <v>10000</v>
      </c>
      <c r="P22" s="65">
        <f t="shared" ref="P22:P27" si="12">M22-N22-O22</f>
        <v>7941494</v>
      </c>
      <c r="Q22" s="62">
        <v>3287167</v>
      </c>
      <c r="R22" s="62">
        <v>2438270</v>
      </c>
      <c r="S22" s="62"/>
      <c r="T22" s="65">
        <f t="shared" ref="T22" si="13">Q22-R22</f>
        <v>848897</v>
      </c>
      <c r="U22" s="62">
        <v>2950448</v>
      </c>
      <c r="V22" s="62">
        <v>3018350</v>
      </c>
      <c r="W22" s="62">
        <v>0</v>
      </c>
      <c r="X22" s="63">
        <f t="shared" ref="X22" si="14">U22-V22-W22</f>
        <v>-67902</v>
      </c>
      <c r="Y22" s="61"/>
      <c r="Z22" s="67">
        <v>0</v>
      </c>
      <c r="AA22" s="67">
        <v>0</v>
      </c>
      <c r="AB22" s="67">
        <v>0</v>
      </c>
      <c r="AC22" s="68">
        <f>Z22-AA22-AB22</f>
        <v>0</v>
      </c>
      <c r="AD22" s="69">
        <v>129091</v>
      </c>
      <c r="AE22" s="67"/>
      <c r="AF22" s="67"/>
      <c r="AG22" s="71">
        <f t="shared" ref="AG22" si="15">AD22-AE22-AF22</f>
        <v>129091</v>
      </c>
      <c r="AH22" s="67">
        <v>450183</v>
      </c>
      <c r="AI22" s="62"/>
      <c r="AJ22" s="62"/>
      <c r="AK22" s="70">
        <f>AH22-AI20-AJ20</f>
        <v>450183</v>
      </c>
      <c r="AL22" s="67">
        <v>495636</v>
      </c>
      <c r="AM22" s="67">
        <v>0</v>
      </c>
      <c r="AN22" s="67">
        <v>0</v>
      </c>
      <c r="AO22" s="70">
        <f t="shared" ref="AO22" si="16">AL22-AM22-AN22</f>
        <v>495636</v>
      </c>
    </row>
    <row r="23" spans="2:41" s="2" customFormat="1" ht="21.75" customHeight="1">
      <c r="C23" s="53" t="s">
        <v>151</v>
      </c>
      <c r="D23" s="3">
        <f t="shared" si="9"/>
        <v>74521</v>
      </c>
      <c r="E23" s="3">
        <f t="shared" si="9"/>
        <v>9631</v>
      </c>
      <c r="F23" s="3">
        <f t="shared" ref="F23" si="17">ROUND((K24+O24+S24+W24)/1000,0)</f>
        <v>20</v>
      </c>
      <c r="G23" s="3">
        <f>ROUND((L24+P24+T24+X24)/1000,0)</f>
        <v>64870</v>
      </c>
      <c r="H23" s="17"/>
      <c r="I23" s="15">
        <v>14723661</v>
      </c>
      <c r="J23" s="15">
        <v>172292</v>
      </c>
      <c r="K23" s="62"/>
      <c r="L23" s="63">
        <f t="shared" si="11"/>
        <v>14551369</v>
      </c>
      <c r="M23" s="64">
        <v>2018631</v>
      </c>
      <c r="N23" s="62">
        <v>4449918</v>
      </c>
      <c r="O23" s="62">
        <v>10000</v>
      </c>
      <c r="P23" s="65">
        <f t="shared" si="12"/>
        <v>-2441287</v>
      </c>
      <c r="Q23" s="62">
        <v>3043797</v>
      </c>
      <c r="R23" s="62">
        <v>26399106</v>
      </c>
      <c r="S23" s="62"/>
      <c r="T23" s="65">
        <f>Q23-R23</f>
        <v>-23355309</v>
      </c>
      <c r="U23" s="62">
        <v>2798943</v>
      </c>
      <c r="V23" s="62">
        <v>10003067</v>
      </c>
      <c r="W23" s="62">
        <v>10000</v>
      </c>
      <c r="X23" s="63">
        <f>U23-V23-W23</f>
        <v>-7214124</v>
      </c>
      <c r="Y23" s="61"/>
      <c r="Z23" s="15"/>
      <c r="AA23" s="15"/>
      <c r="AB23" s="62"/>
      <c r="AC23" s="63"/>
      <c r="AD23" s="64"/>
      <c r="AE23" s="62"/>
      <c r="AF23" s="62"/>
      <c r="AG23" s="65"/>
      <c r="AH23" s="62"/>
      <c r="AI23" s="62"/>
      <c r="AJ23" s="62"/>
      <c r="AK23" s="65"/>
      <c r="AL23" s="62"/>
      <c r="AM23" s="62"/>
      <c r="AN23" s="62"/>
      <c r="AO23" s="65"/>
    </row>
    <row r="24" spans="2:41">
      <c r="C24" s="53" t="s">
        <v>150</v>
      </c>
      <c r="D24" s="3">
        <f t="shared" si="9"/>
        <v>59237</v>
      </c>
      <c r="E24" s="3">
        <f t="shared" si="9"/>
        <v>17690</v>
      </c>
      <c r="F24" s="3">
        <f t="shared" ref="F24:F26" si="18">ROUND((K25+O25+S25+W25)/1000,0)</f>
        <v>20</v>
      </c>
      <c r="G24" s="3">
        <f>ROUND((L25+P25+T25+X25)/1000,0)</f>
        <v>41527</v>
      </c>
      <c r="H24" s="17"/>
      <c r="I24" s="15">
        <v>10945818</v>
      </c>
      <c r="J24" s="15">
        <v>783567</v>
      </c>
      <c r="K24" s="62"/>
      <c r="L24" s="63">
        <f t="shared" si="11"/>
        <v>10162251</v>
      </c>
      <c r="M24" s="64">
        <v>30590717</v>
      </c>
      <c r="N24" s="62">
        <v>1688318</v>
      </c>
      <c r="O24" s="62">
        <v>10000</v>
      </c>
      <c r="P24" s="65">
        <f t="shared" si="12"/>
        <v>28892399</v>
      </c>
      <c r="Q24" s="62">
        <v>14232676</v>
      </c>
      <c r="R24" s="62">
        <v>1996907</v>
      </c>
      <c r="S24" s="62"/>
      <c r="T24" s="65">
        <f>Q24-R24</f>
        <v>12235769</v>
      </c>
      <c r="U24" s="62">
        <v>18752069</v>
      </c>
      <c r="V24" s="62">
        <v>5162406</v>
      </c>
      <c r="W24" s="62">
        <v>10000</v>
      </c>
      <c r="X24" s="63">
        <f>U24-V24-W24</f>
        <v>13579663</v>
      </c>
      <c r="Y24" s="61"/>
      <c r="Z24" s="15"/>
      <c r="AA24" s="15"/>
      <c r="AB24" s="62"/>
      <c r="AC24" s="63"/>
      <c r="AD24" s="64"/>
      <c r="AE24" s="62"/>
      <c r="AF24" s="62"/>
      <c r="AG24" s="65"/>
      <c r="AH24" s="62"/>
      <c r="AI24" s="63"/>
      <c r="AJ24" s="63"/>
      <c r="AK24" s="65"/>
      <c r="AL24" s="62"/>
      <c r="AM24" s="62"/>
      <c r="AN24" s="62"/>
      <c r="AO24" s="63"/>
    </row>
    <row r="25" spans="2:41">
      <c r="C25" s="53" t="s">
        <v>149</v>
      </c>
      <c r="D25" s="3">
        <f t="shared" si="9"/>
        <v>68028</v>
      </c>
      <c r="E25" s="3">
        <f t="shared" si="9"/>
        <v>24215</v>
      </c>
      <c r="F25" s="3">
        <f t="shared" si="18"/>
        <v>20</v>
      </c>
      <c r="G25" s="3">
        <f>ROUND((L26+P26+T26+X26)/1000,0)</f>
        <v>43794</v>
      </c>
      <c r="H25" s="17"/>
      <c r="I25" s="15">
        <v>12245390</v>
      </c>
      <c r="J25" s="15">
        <v>4452825</v>
      </c>
      <c r="K25" s="62"/>
      <c r="L25" s="63">
        <f t="shared" si="11"/>
        <v>7792565</v>
      </c>
      <c r="M25" s="64">
        <v>17927875</v>
      </c>
      <c r="N25" s="62">
        <v>8333555</v>
      </c>
      <c r="O25" s="62">
        <v>10000</v>
      </c>
      <c r="P25" s="65">
        <f t="shared" si="12"/>
        <v>9584320</v>
      </c>
      <c r="Q25" s="62">
        <v>15510959</v>
      </c>
      <c r="R25" s="62">
        <v>2840917</v>
      </c>
      <c r="S25" s="62"/>
      <c r="T25" s="65">
        <f>Q25-R25</f>
        <v>12670042</v>
      </c>
      <c r="U25" s="62">
        <v>13552766</v>
      </c>
      <c r="V25" s="62">
        <v>2063132</v>
      </c>
      <c r="W25" s="62">
        <v>10000</v>
      </c>
      <c r="X25" s="63">
        <f>U25-V25-W25</f>
        <v>11479634</v>
      </c>
      <c r="Y25" s="61"/>
      <c r="Z25" s="15"/>
      <c r="AA25" s="15"/>
      <c r="AB25" s="62"/>
      <c r="AC25" s="63"/>
      <c r="AD25" s="64"/>
      <c r="AE25" s="62"/>
      <c r="AF25" s="62"/>
      <c r="AG25" s="65"/>
      <c r="AH25" s="62"/>
      <c r="AI25" s="63"/>
      <c r="AJ25" s="63"/>
      <c r="AK25" s="65"/>
      <c r="AL25" s="62"/>
      <c r="AM25" s="62"/>
      <c r="AN25" s="62"/>
      <c r="AO25" s="63"/>
    </row>
    <row r="26" spans="2:41" s="9" customFormat="1" ht="20.25">
      <c r="B26" s="9" t="s">
        <v>13</v>
      </c>
      <c r="C26" s="5" t="s">
        <v>5</v>
      </c>
      <c r="D26" s="3">
        <f>ROUND((I27+M27+Q27+U27)/1000,0)+1</f>
        <v>72917</v>
      </c>
      <c r="E26" s="3">
        <f t="shared" ref="E26" si="19">ROUND((J27+N27+R27+V27)/1000,0)</f>
        <v>31655</v>
      </c>
      <c r="F26" s="3">
        <f t="shared" si="18"/>
        <v>20</v>
      </c>
      <c r="G26" s="3">
        <f t="shared" ref="G26" si="20">ROUND((L27+P27+T27+X27)/1000,0)</f>
        <v>41241</v>
      </c>
      <c r="H26" s="17"/>
      <c r="I26" s="16">
        <v>13137565</v>
      </c>
      <c r="J26" s="16">
        <v>4514590</v>
      </c>
      <c r="K26" s="63"/>
      <c r="L26" s="63">
        <f t="shared" si="11"/>
        <v>8622975</v>
      </c>
      <c r="M26" s="66">
        <v>21665549</v>
      </c>
      <c r="N26" s="63">
        <v>6253451</v>
      </c>
      <c r="O26" s="63">
        <v>10000</v>
      </c>
      <c r="P26" s="65">
        <f t="shared" si="12"/>
        <v>15402098</v>
      </c>
      <c r="Q26" s="63">
        <v>18295556</v>
      </c>
      <c r="R26" s="63">
        <v>6375082</v>
      </c>
      <c r="S26" s="63">
        <v>0</v>
      </c>
      <c r="T26" s="65">
        <f>Q26-R26</f>
        <v>11920474</v>
      </c>
      <c r="U26" s="63">
        <v>14929737</v>
      </c>
      <c r="V26" s="63">
        <v>7071578</v>
      </c>
      <c r="W26" s="63">
        <v>10000</v>
      </c>
      <c r="X26" s="63">
        <f>U26-V26-W26</f>
        <v>7848159</v>
      </c>
      <c r="Y26" s="61"/>
      <c r="Z26" s="16"/>
      <c r="AA26" s="16"/>
      <c r="AB26" s="63"/>
      <c r="AC26" s="63"/>
      <c r="AD26" s="66"/>
      <c r="AE26" s="63"/>
      <c r="AF26" s="63"/>
      <c r="AG26" s="65"/>
      <c r="AH26" s="63"/>
      <c r="AI26" s="1"/>
      <c r="AJ26" s="1"/>
      <c r="AK26" s="65"/>
      <c r="AL26" s="63"/>
      <c r="AM26" s="63"/>
      <c r="AN26" s="63"/>
      <c r="AO26" s="63"/>
    </row>
    <row r="27" spans="2:41" s="9" customFormat="1" ht="20.25">
      <c r="C27" s="1"/>
      <c r="D27" s="1"/>
      <c r="E27" s="1"/>
      <c r="F27" s="1"/>
      <c r="G27" s="1"/>
      <c r="H27" s="17"/>
      <c r="I27" s="16">
        <v>16834516</v>
      </c>
      <c r="J27" s="16">
        <v>5735384</v>
      </c>
      <c r="K27" s="63"/>
      <c r="L27" s="63">
        <f t="shared" si="11"/>
        <v>11099132</v>
      </c>
      <c r="M27" s="66">
        <v>22248836</v>
      </c>
      <c r="N27" s="63">
        <v>8485817</v>
      </c>
      <c r="O27" s="63">
        <v>10000</v>
      </c>
      <c r="P27" s="65">
        <f t="shared" si="12"/>
        <v>13753019</v>
      </c>
      <c r="Q27" s="63">
        <v>17906541</v>
      </c>
      <c r="R27" s="63">
        <v>6439992</v>
      </c>
      <c r="S27" s="63">
        <v>0</v>
      </c>
      <c r="T27" s="65">
        <f>Q27-R27</f>
        <v>11466549</v>
      </c>
      <c r="U27" s="63">
        <v>15926561</v>
      </c>
      <c r="V27" s="63">
        <v>10994161</v>
      </c>
      <c r="W27" s="63">
        <v>10000</v>
      </c>
      <c r="X27" s="63">
        <f>U27-V27-W27</f>
        <v>4922400</v>
      </c>
      <c r="Y27" s="61"/>
      <c r="Z27" s="16"/>
      <c r="AA27" s="16"/>
      <c r="AB27" s="63"/>
      <c r="AC27" s="63"/>
      <c r="AD27" s="66"/>
      <c r="AE27" s="63"/>
      <c r="AF27" s="63"/>
      <c r="AG27" s="65"/>
      <c r="AH27" s="63"/>
      <c r="AI27" s="1"/>
      <c r="AJ27" s="1"/>
      <c r="AK27" s="65"/>
      <c r="AL27" s="63"/>
      <c r="AM27" s="63"/>
      <c r="AN27" s="63"/>
      <c r="AO27" s="63"/>
    </row>
    <row r="28" spans="2:41" ht="22.5" customHeight="1">
      <c r="AI28" s="9"/>
      <c r="AJ28" s="9"/>
    </row>
    <row r="29" spans="2:41" ht="22.5" customHeight="1">
      <c r="C29" s="9"/>
      <c r="D29" s="9"/>
      <c r="E29" s="9"/>
      <c r="F29" s="9"/>
      <c r="G29" s="7"/>
      <c r="AI29" s="9"/>
      <c r="AJ29" s="9"/>
    </row>
    <row r="30" spans="2:41" ht="22.5" customHeight="1">
      <c r="C30" s="9"/>
      <c r="D30" s="9"/>
      <c r="E30" s="9"/>
      <c r="F30" s="9"/>
      <c r="G30" s="7" t="s">
        <v>8</v>
      </c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9"/>
      <c r="Z30" s="9"/>
      <c r="AA30" s="9"/>
      <c r="AB30" s="9"/>
      <c r="AC30" s="9"/>
      <c r="AD30" s="9"/>
      <c r="AE30" s="9"/>
      <c r="AF30" s="9"/>
      <c r="AG30" s="9"/>
      <c r="AH30" s="9"/>
      <c r="AK30" s="9"/>
      <c r="AL30" s="9"/>
      <c r="AM30" s="9"/>
      <c r="AN30" s="9"/>
      <c r="AO30" s="9"/>
    </row>
    <row r="31" spans="2:41" ht="22.5" customHeight="1">
      <c r="C31" s="4" t="s">
        <v>3</v>
      </c>
      <c r="D31" s="8" t="s">
        <v>9</v>
      </c>
      <c r="E31" s="8" t="s">
        <v>19</v>
      </c>
      <c r="F31" s="8" t="s">
        <v>14</v>
      </c>
      <c r="G31" s="8" t="s">
        <v>15</v>
      </c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9"/>
      <c r="Z31" s="9"/>
      <c r="AA31" s="9"/>
      <c r="AB31" s="9"/>
      <c r="AC31" s="9"/>
      <c r="AD31" s="9"/>
      <c r="AE31" s="9"/>
      <c r="AF31" s="9"/>
      <c r="AG31" s="9"/>
      <c r="AH31" s="9"/>
      <c r="AK31" s="9"/>
      <c r="AL31" s="9"/>
      <c r="AM31" s="9"/>
      <c r="AN31" s="9"/>
      <c r="AO31" s="9"/>
    </row>
    <row r="32" spans="2:41" ht="22.5" customHeight="1">
      <c r="C32" s="53" t="s">
        <v>159</v>
      </c>
      <c r="D32" s="80">
        <v>0</v>
      </c>
      <c r="E32" s="81">
        <v>175727</v>
      </c>
      <c r="F32" s="81">
        <v>21005</v>
      </c>
      <c r="G32" s="81">
        <v>2455</v>
      </c>
    </row>
    <row r="33" spans="3:26" ht="22.5" customHeight="1">
      <c r="C33" s="53" t="s">
        <v>156</v>
      </c>
      <c r="D33" s="80">
        <v>0</v>
      </c>
      <c r="E33" s="81">
        <v>172350</v>
      </c>
      <c r="F33" s="81">
        <v>20684</v>
      </c>
      <c r="G33" s="81">
        <v>2352</v>
      </c>
    </row>
    <row r="34" spans="3:26" ht="22.5" customHeight="1">
      <c r="C34" s="53" t="s">
        <v>155</v>
      </c>
      <c r="D34" s="80">
        <v>0</v>
      </c>
      <c r="E34" s="81">
        <v>156640</v>
      </c>
      <c r="F34" s="81">
        <v>20584</v>
      </c>
      <c r="G34" s="81">
        <v>2654</v>
      </c>
    </row>
    <row r="35" spans="3:26" ht="22.5" customHeight="1">
      <c r="C35" s="53" t="s">
        <v>154</v>
      </c>
      <c r="D35" s="59">
        <v>0</v>
      </c>
      <c r="E35" s="54">
        <v>168389</v>
      </c>
      <c r="F35" s="54">
        <v>19145</v>
      </c>
      <c r="G35" s="54">
        <v>3029</v>
      </c>
      <c r="Y35" s="57"/>
      <c r="Z35" s="58"/>
    </row>
    <row r="36" spans="3:26">
      <c r="C36" s="53" t="s">
        <v>153</v>
      </c>
      <c r="D36" s="59">
        <v>0</v>
      </c>
      <c r="E36" s="54">
        <v>148584</v>
      </c>
      <c r="F36" s="54">
        <v>18802</v>
      </c>
      <c r="G36" s="55">
        <v>2689</v>
      </c>
    </row>
    <row r="37" spans="3:26">
      <c r="C37" s="53" t="s">
        <v>150</v>
      </c>
      <c r="D37" s="59">
        <v>0</v>
      </c>
      <c r="E37" s="54">
        <v>119660</v>
      </c>
      <c r="F37" s="54">
        <v>18842</v>
      </c>
      <c r="G37" s="55">
        <v>1578</v>
      </c>
    </row>
    <row r="38" spans="3:26">
      <c r="C38" s="53" t="s">
        <v>149</v>
      </c>
      <c r="D38" s="59">
        <v>0</v>
      </c>
      <c r="E38" s="54">
        <v>103688</v>
      </c>
      <c r="F38" s="54">
        <v>17574</v>
      </c>
      <c r="G38" s="55">
        <v>3434</v>
      </c>
    </row>
    <row r="39" spans="3:26">
      <c r="C39" s="5" t="s">
        <v>5</v>
      </c>
      <c r="D39" s="44">
        <v>0</v>
      </c>
      <c r="E39" s="56">
        <v>86867</v>
      </c>
      <c r="F39" s="56">
        <v>14395</v>
      </c>
      <c r="G39" s="56">
        <v>1658</v>
      </c>
    </row>
    <row r="40" spans="3:26">
      <c r="C40" s="5" t="s">
        <v>6</v>
      </c>
      <c r="D40" s="44">
        <v>0</v>
      </c>
      <c r="E40" s="56">
        <v>82362</v>
      </c>
      <c r="F40" s="56">
        <v>14157</v>
      </c>
      <c r="G40" s="56">
        <v>1135</v>
      </c>
    </row>
    <row r="41" spans="3:26">
      <c r="D41" s="45"/>
      <c r="E41" s="45"/>
      <c r="F41" s="45"/>
      <c r="G41" s="45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7D4B5-2AFF-44B8-A0FB-9F2049048F85}">
  <dimension ref="E1:K33"/>
  <sheetViews>
    <sheetView workbookViewId="0">
      <selection activeCell="I16" sqref="I1:I1048576"/>
    </sheetView>
  </sheetViews>
  <sheetFormatPr defaultRowHeight="16.5"/>
  <sheetData>
    <row r="1" spans="5:11" ht="36.75" thickBot="1">
      <c r="E1" s="86" t="s">
        <v>167</v>
      </c>
      <c r="F1" s="87" t="s">
        <v>168</v>
      </c>
      <c r="G1" s="87" t="s">
        <v>169</v>
      </c>
      <c r="H1" s="87" t="s">
        <v>170</v>
      </c>
      <c r="I1" s="87" t="s">
        <v>171</v>
      </c>
      <c r="J1" s="87" t="s">
        <v>172</v>
      </c>
      <c r="K1" s="88" t="s">
        <v>173</v>
      </c>
    </row>
    <row r="2" spans="5:11" ht="47.25" customHeight="1">
      <c r="E2" s="94">
        <v>45965</v>
      </c>
      <c r="F2" s="96" t="s">
        <v>161</v>
      </c>
      <c r="G2" s="89" t="s">
        <v>162</v>
      </c>
      <c r="H2" s="96" t="s">
        <v>164</v>
      </c>
      <c r="I2" s="98">
        <v>149530</v>
      </c>
      <c r="J2" s="96" t="s">
        <v>165</v>
      </c>
      <c r="K2" s="92" t="s">
        <v>174</v>
      </c>
    </row>
    <row r="3" spans="5:11" ht="18.75" thickBot="1">
      <c r="E3" s="95"/>
      <c r="F3" s="97"/>
      <c r="G3" s="82" t="s">
        <v>163</v>
      </c>
      <c r="H3" s="97"/>
      <c r="I3" s="97"/>
      <c r="J3" s="97"/>
      <c r="K3" s="93"/>
    </row>
    <row r="4" spans="5:11" ht="47.25" customHeight="1">
      <c r="E4" s="94">
        <v>45926</v>
      </c>
      <c r="F4" s="96" t="s">
        <v>161</v>
      </c>
      <c r="G4" s="83" t="s">
        <v>162</v>
      </c>
      <c r="H4" s="96" t="s">
        <v>164</v>
      </c>
      <c r="I4" s="98">
        <v>179460</v>
      </c>
      <c r="J4" s="96" t="s">
        <v>160</v>
      </c>
      <c r="K4" s="92" t="s">
        <v>175</v>
      </c>
    </row>
    <row r="5" spans="5:11" ht="18.75" thickBot="1">
      <c r="E5" s="95"/>
      <c r="F5" s="97"/>
      <c r="G5" s="82" t="s">
        <v>163</v>
      </c>
      <c r="H5" s="97"/>
      <c r="I5" s="97"/>
      <c r="J5" s="97"/>
      <c r="K5" s="93"/>
    </row>
    <row r="6" spans="5:11" ht="47.25" customHeight="1">
      <c r="E6" s="94">
        <v>45926</v>
      </c>
      <c r="F6" s="96" t="s">
        <v>161</v>
      </c>
      <c r="G6" s="83" t="s">
        <v>162</v>
      </c>
      <c r="H6" s="96" t="s">
        <v>164</v>
      </c>
      <c r="I6" s="98">
        <v>96800</v>
      </c>
      <c r="J6" s="96" t="s">
        <v>160</v>
      </c>
      <c r="K6" s="92" t="s">
        <v>176</v>
      </c>
    </row>
    <row r="7" spans="5:11" ht="18.75" thickBot="1">
      <c r="E7" s="95"/>
      <c r="F7" s="97"/>
      <c r="G7" s="82" t="s">
        <v>163</v>
      </c>
      <c r="H7" s="97"/>
      <c r="I7" s="97"/>
      <c r="J7" s="97"/>
      <c r="K7" s="93"/>
    </row>
    <row r="8" spans="5:11" ht="47.25" customHeight="1">
      <c r="E8" s="94">
        <v>45926</v>
      </c>
      <c r="F8" s="96" t="s">
        <v>161</v>
      </c>
      <c r="G8" s="83" t="s">
        <v>162</v>
      </c>
      <c r="H8" s="96" t="s">
        <v>164</v>
      </c>
      <c r="I8" s="98">
        <v>219480</v>
      </c>
      <c r="J8" s="96" t="s">
        <v>160</v>
      </c>
      <c r="K8" s="92" t="s">
        <v>177</v>
      </c>
    </row>
    <row r="9" spans="5:11" ht="18.75" thickBot="1">
      <c r="E9" s="95"/>
      <c r="F9" s="97"/>
      <c r="G9" s="82" t="s">
        <v>163</v>
      </c>
      <c r="H9" s="97"/>
      <c r="I9" s="97"/>
      <c r="J9" s="97"/>
      <c r="K9" s="93"/>
    </row>
    <row r="10" spans="5:11" ht="18.75" customHeight="1">
      <c r="E10" s="94">
        <v>45854</v>
      </c>
      <c r="F10" s="96" t="s">
        <v>161</v>
      </c>
      <c r="G10" s="83" t="s">
        <v>162</v>
      </c>
      <c r="H10" s="96" t="s">
        <v>164</v>
      </c>
      <c r="I10" s="98">
        <v>1132520</v>
      </c>
      <c r="J10" s="96" t="s">
        <v>165</v>
      </c>
      <c r="K10" s="92" t="s">
        <v>178</v>
      </c>
    </row>
    <row r="11" spans="5:11" ht="47.25" customHeight="1" thickBot="1">
      <c r="E11" s="95"/>
      <c r="F11" s="97"/>
      <c r="G11" s="82" t="s">
        <v>166</v>
      </c>
      <c r="H11" s="97"/>
      <c r="I11" s="97"/>
      <c r="J11" s="97"/>
      <c r="K11" s="93"/>
    </row>
    <row r="12" spans="5:11" ht="18.75" customHeight="1">
      <c r="E12" s="94">
        <v>45853</v>
      </c>
      <c r="F12" s="96" t="s">
        <v>161</v>
      </c>
      <c r="G12" s="83" t="s">
        <v>162</v>
      </c>
      <c r="H12" s="96" t="s">
        <v>164</v>
      </c>
      <c r="I12" s="98">
        <v>145190</v>
      </c>
      <c r="J12" s="96" t="s">
        <v>165</v>
      </c>
      <c r="K12" s="92" t="s">
        <v>179</v>
      </c>
    </row>
    <row r="13" spans="5:11" ht="47.25" customHeight="1" thickBot="1">
      <c r="E13" s="95"/>
      <c r="F13" s="97"/>
      <c r="G13" s="82" t="s">
        <v>163</v>
      </c>
      <c r="H13" s="97"/>
      <c r="I13" s="97"/>
      <c r="J13" s="97"/>
      <c r="K13" s="93"/>
    </row>
    <row r="14" spans="5:11" ht="18.75" customHeight="1">
      <c r="E14" s="94">
        <v>45853</v>
      </c>
      <c r="F14" s="96" t="s">
        <v>161</v>
      </c>
      <c r="G14" s="83" t="s">
        <v>162</v>
      </c>
      <c r="H14" s="96" t="s">
        <v>164</v>
      </c>
      <c r="I14" s="98">
        <v>50240</v>
      </c>
      <c r="J14" s="96" t="s">
        <v>160</v>
      </c>
      <c r="K14" s="92" t="s">
        <v>180</v>
      </c>
    </row>
    <row r="15" spans="5:11" ht="47.25" customHeight="1" thickBot="1">
      <c r="E15" s="95"/>
      <c r="F15" s="97"/>
      <c r="G15" s="82" t="s">
        <v>166</v>
      </c>
      <c r="H15" s="97"/>
      <c r="I15" s="97"/>
      <c r="J15" s="97"/>
      <c r="K15" s="93"/>
    </row>
    <row r="16" spans="5:11" ht="18.75" customHeight="1">
      <c r="E16" s="94">
        <v>45853</v>
      </c>
      <c r="F16" s="96" t="s">
        <v>161</v>
      </c>
      <c r="G16" s="83" t="s">
        <v>162</v>
      </c>
      <c r="H16" s="96" t="s">
        <v>164</v>
      </c>
      <c r="I16" s="98">
        <v>179460</v>
      </c>
      <c r="J16" s="96" t="s">
        <v>160</v>
      </c>
      <c r="K16" s="92" t="s">
        <v>181</v>
      </c>
    </row>
    <row r="17" spans="5:11" ht="47.25" customHeight="1" thickBot="1">
      <c r="E17" s="95"/>
      <c r="F17" s="97"/>
      <c r="G17" s="82" t="s">
        <v>163</v>
      </c>
      <c r="H17" s="97"/>
      <c r="I17" s="97"/>
      <c r="J17" s="97"/>
      <c r="K17" s="93"/>
    </row>
    <row r="18" spans="5:11" ht="18.75" customHeight="1">
      <c r="E18" s="94">
        <v>45853</v>
      </c>
      <c r="F18" s="96" t="s">
        <v>161</v>
      </c>
      <c r="G18" s="83" t="s">
        <v>162</v>
      </c>
      <c r="H18" s="96" t="s">
        <v>164</v>
      </c>
      <c r="I18" s="98">
        <v>96800</v>
      </c>
      <c r="J18" s="96" t="s">
        <v>160</v>
      </c>
      <c r="K18" s="92" t="s">
        <v>182</v>
      </c>
    </row>
    <row r="19" spans="5:11" ht="47.25" customHeight="1" thickBot="1">
      <c r="E19" s="95"/>
      <c r="F19" s="97"/>
      <c r="G19" s="82" t="s">
        <v>163</v>
      </c>
      <c r="H19" s="97"/>
      <c r="I19" s="97"/>
      <c r="J19" s="97"/>
      <c r="K19" s="93"/>
    </row>
    <row r="20" spans="5:11" ht="18.75" customHeight="1">
      <c r="E20" s="99">
        <v>45853</v>
      </c>
      <c r="F20" s="101" t="s">
        <v>161</v>
      </c>
      <c r="G20" s="84" t="s">
        <v>162</v>
      </c>
      <c r="H20" s="101" t="s">
        <v>164</v>
      </c>
      <c r="I20" s="103">
        <v>219480</v>
      </c>
      <c r="J20" s="101" t="s">
        <v>160</v>
      </c>
      <c r="K20" s="104" t="s">
        <v>183</v>
      </c>
    </row>
    <row r="21" spans="5:11" ht="47.25" customHeight="1" thickBot="1">
      <c r="E21" s="100"/>
      <c r="F21" s="102"/>
      <c r="G21" s="85" t="s">
        <v>163</v>
      </c>
      <c r="H21" s="102"/>
      <c r="I21" s="102"/>
      <c r="J21" s="102"/>
      <c r="K21" s="105"/>
    </row>
    <row r="22" spans="5:11" ht="18.75" customHeight="1">
      <c r="E22" s="99">
        <v>45853</v>
      </c>
      <c r="F22" s="101" t="s">
        <v>161</v>
      </c>
      <c r="G22" s="90" t="s">
        <v>162</v>
      </c>
      <c r="H22" s="101" t="s">
        <v>164</v>
      </c>
      <c r="I22" s="103">
        <v>94830</v>
      </c>
      <c r="J22" s="101" t="s">
        <v>160</v>
      </c>
      <c r="K22" s="104" t="s">
        <v>184</v>
      </c>
    </row>
    <row r="23" spans="5:11" ht="47.25" customHeight="1" thickBot="1">
      <c r="E23" s="100"/>
      <c r="F23" s="102"/>
      <c r="G23" s="85" t="s">
        <v>163</v>
      </c>
      <c r="H23" s="102"/>
      <c r="I23" s="102"/>
      <c r="J23" s="102"/>
      <c r="K23" s="105"/>
    </row>
    <row r="24" spans="5:11" ht="47.25" customHeight="1">
      <c r="E24" s="94"/>
      <c r="F24" s="96"/>
      <c r="G24" s="83"/>
      <c r="H24" s="96"/>
      <c r="I24" s="98"/>
      <c r="J24" s="96"/>
      <c r="K24" s="92"/>
    </row>
    <row r="25" spans="5:11" ht="18.75" thickBot="1">
      <c r="E25" s="95"/>
      <c r="F25" s="97"/>
      <c r="G25" s="82"/>
      <c r="H25" s="97"/>
      <c r="I25" s="97"/>
      <c r="J25" s="97"/>
      <c r="K25" s="93"/>
    </row>
    <row r="26" spans="5:11" ht="47.25" customHeight="1">
      <c r="E26" s="94"/>
      <c r="F26" s="96"/>
      <c r="G26" s="83"/>
      <c r="H26" s="96"/>
      <c r="I26" s="98"/>
      <c r="J26" s="96"/>
      <c r="K26" s="92"/>
    </row>
    <row r="27" spans="5:11" ht="18.75" thickBot="1">
      <c r="E27" s="95"/>
      <c r="F27" s="97"/>
      <c r="G27" s="82"/>
      <c r="H27" s="97"/>
      <c r="I27" s="97"/>
      <c r="J27" s="97"/>
      <c r="K27" s="93"/>
    </row>
    <row r="28" spans="5:11" ht="47.25" customHeight="1">
      <c r="E28" s="94"/>
      <c r="F28" s="96"/>
      <c r="G28" s="83"/>
      <c r="H28" s="96"/>
      <c r="I28" s="98"/>
      <c r="J28" s="96"/>
      <c r="K28" s="92"/>
    </row>
    <row r="29" spans="5:11" ht="18.75" thickBot="1">
      <c r="E29" s="95"/>
      <c r="F29" s="97"/>
      <c r="G29" s="82"/>
      <c r="H29" s="97"/>
      <c r="I29" s="97"/>
      <c r="J29" s="97"/>
      <c r="K29" s="93"/>
    </row>
    <row r="30" spans="5:11" ht="47.25" customHeight="1">
      <c r="E30" s="99"/>
      <c r="F30" s="101"/>
      <c r="G30" s="84"/>
      <c r="H30" s="101"/>
      <c r="I30" s="103"/>
      <c r="J30" s="101"/>
      <c r="K30" s="104"/>
    </row>
    <row r="31" spans="5:11" ht="18.75" thickBot="1">
      <c r="E31" s="100"/>
      <c r="F31" s="102"/>
      <c r="G31" s="85"/>
      <c r="H31" s="102"/>
      <c r="I31" s="102"/>
      <c r="J31" s="102"/>
      <c r="K31" s="105"/>
    </row>
    <row r="32" spans="5:11" ht="47.25" customHeight="1">
      <c r="E32" s="94"/>
      <c r="F32" s="96"/>
      <c r="G32" s="89"/>
      <c r="H32" s="96"/>
      <c r="I32" s="98"/>
      <c r="J32" s="96"/>
      <c r="K32" s="92"/>
    </row>
    <row r="33" spans="5:11" ht="18.75" thickBot="1">
      <c r="E33" s="95"/>
      <c r="F33" s="97"/>
      <c r="G33" s="82"/>
      <c r="H33" s="97"/>
      <c r="I33" s="97"/>
      <c r="J33" s="97"/>
      <c r="K33" s="93"/>
    </row>
  </sheetData>
  <mergeCells count="96">
    <mergeCell ref="K12:K13"/>
    <mergeCell ref="E12:E13"/>
    <mergeCell ref="F12:F13"/>
    <mergeCell ref="H12:H13"/>
    <mergeCell ref="I12:I13"/>
    <mergeCell ref="J12:J13"/>
    <mergeCell ref="K16:K17"/>
    <mergeCell ref="E14:E15"/>
    <mergeCell ref="F14:F15"/>
    <mergeCell ref="H14:H15"/>
    <mergeCell ref="I14:I15"/>
    <mergeCell ref="J14:J15"/>
    <mergeCell ref="K14:K15"/>
    <mergeCell ref="E16:E17"/>
    <mergeCell ref="F16:F17"/>
    <mergeCell ref="H16:H17"/>
    <mergeCell ref="I16:I17"/>
    <mergeCell ref="J16:J17"/>
    <mergeCell ref="K20:K21"/>
    <mergeCell ref="E18:E19"/>
    <mergeCell ref="F18:F19"/>
    <mergeCell ref="H18:H19"/>
    <mergeCell ref="I18:I19"/>
    <mergeCell ref="J18:J19"/>
    <mergeCell ref="K18:K19"/>
    <mergeCell ref="E20:E21"/>
    <mergeCell ref="F20:F21"/>
    <mergeCell ref="H20:H21"/>
    <mergeCell ref="I20:I21"/>
    <mergeCell ref="J20:J21"/>
    <mergeCell ref="K24:K25"/>
    <mergeCell ref="E22:E23"/>
    <mergeCell ref="F22:F23"/>
    <mergeCell ref="H22:H23"/>
    <mergeCell ref="I22:I23"/>
    <mergeCell ref="J22:J23"/>
    <mergeCell ref="K22:K23"/>
    <mergeCell ref="E24:E25"/>
    <mergeCell ref="F24:F25"/>
    <mergeCell ref="H24:H25"/>
    <mergeCell ref="I24:I25"/>
    <mergeCell ref="J24:J25"/>
    <mergeCell ref="I28:I29"/>
    <mergeCell ref="J28:J29"/>
    <mergeCell ref="K28:K29"/>
    <mergeCell ref="E26:E27"/>
    <mergeCell ref="F26:F27"/>
    <mergeCell ref="H26:H27"/>
    <mergeCell ref="I26:I27"/>
    <mergeCell ref="J26:J27"/>
    <mergeCell ref="K26:K27"/>
    <mergeCell ref="K2:K3"/>
    <mergeCell ref="E32:E33"/>
    <mergeCell ref="F32:F33"/>
    <mergeCell ref="H32:H33"/>
    <mergeCell ref="I32:I33"/>
    <mergeCell ref="J32:J33"/>
    <mergeCell ref="K32:K33"/>
    <mergeCell ref="E30:E31"/>
    <mergeCell ref="F30:F31"/>
    <mergeCell ref="H30:H31"/>
    <mergeCell ref="I30:I31"/>
    <mergeCell ref="J30:J31"/>
    <mergeCell ref="K30:K31"/>
    <mergeCell ref="E28:E29"/>
    <mergeCell ref="F28:F29"/>
    <mergeCell ref="H28:H29"/>
    <mergeCell ref="E2:E3"/>
    <mergeCell ref="F2:F3"/>
    <mergeCell ref="H2:H3"/>
    <mergeCell ref="I2:I3"/>
    <mergeCell ref="J2:J3"/>
    <mergeCell ref="K6:K7"/>
    <mergeCell ref="E4:E5"/>
    <mergeCell ref="F4:F5"/>
    <mergeCell ref="H4:H5"/>
    <mergeCell ref="I4:I5"/>
    <mergeCell ref="J4:J5"/>
    <mergeCell ref="K4:K5"/>
    <mergeCell ref="E6:E7"/>
    <mergeCell ref="F6:F7"/>
    <mergeCell ref="H6:H7"/>
    <mergeCell ref="I6:I7"/>
    <mergeCell ref="J6:J7"/>
    <mergeCell ref="K10:K11"/>
    <mergeCell ref="E8:E9"/>
    <mergeCell ref="F8:F9"/>
    <mergeCell ref="H8:H9"/>
    <mergeCell ref="I8:I9"/>
    <mergeCell ref="J8:J9"/>
    <mergeCell ref="K8:K9"/>
    <mergeCell ref="E10:E11"/>
    <mergeCell ref="F10:F11"/>
    <mergeCell ref="H10:H11"/>
    <mergeCell ref="I10:I11"/>
    <mergeCell ref="J10:J11"/>
  </mergeCells>
  <phoneticPr fontId="2" type="noConversion"/>
  <hyperlinks>
    <hyperlink ref="K2" r:id="rId1" display="https://www.wetax.go.kr/etq/etp/txb/return false;" xr:uid="{BEC96AE5-6096-4CC4-8775-A82BB9F5925B}"/>
    <hyperlink ref="K4" r:id="rId2" display="https://www.wetax.go.kr/etq/etp/txb/return false;" xr:uid="{89BDCE70-C3CA-4905-82E9-F4D6593344C1}"/>
    <hyperlink ref="K6" r:id="rId3" display="https://www.wetax.go.kr/etq/etp/txb/return false;" xr:uid="{C72AF610-E0D0-4779-9A15-9814D4E92977}"/>
    <hyperlink ref="K8" r:id="rId4" display="https://www.wetax.go.kr/etq/etp/txb/return false;" xr:uid="{F6DCF742-E9D6-4CF7-A168-DD7421849B1D}"/>
    <hyperlink ref="K10" r:id="rId5" display="https://www.wetax.go.kr/etq/etp/txb/return false;" xr:uid="{4C2D4F63-9FBA-4310-9352-9E64A8A6FCD9}"/>
    <hyperlink ref="K12" r:id="rId6" display="https://www.wetax.go.kr/etq/etp/txb/return false;" xr:uid="{3A25DE80-3174-4D63-BBB1-B3C0EB364449}"/>
    <hyperlink ref="K14" r:id="rId7" display="https://www.wetax.go.kr/etq/etp/txb/return false;" xr:uid="{A28F0B82-487D-402D-9FBD-9217FEE8FE0D}"/>
    <hyperlink ref="K16" r:id="rId8" display="https://www.wetax.go.kr/etq/etp/txb/return false;" xr:uid="{E9318124-A654-4EA1-B1BA-902730A41059}"/>
    <hyperlink ref="K18" r:id="rId9" display="https://www.wetax.go.kr/etq/etp/txb/return false;" xr:uid="{2B22D2A9-CF1B-4A5D-A90F-AD224C308688}"/>
    <hyperlink ref="K20" r:id="rId10" display="https://www.wetax.go.kr/etq/etp/txb/return false;" xr:uid="{E9D40A88-4287-4A76-AE08-79D8F6351D17}"/>
    <hyperlink ref="K22" r:id="rId11" display="https://www.wetax.go.kr/etq/etp/txb/return false;" xr:uid="{E361398F-8146-494E-9514-D81A26570E09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49"/>
  <sheetViews>
    <sheetView workbookViewId="0">
      <selection activeCell="O14" activeCellId="1" sqref="O12 O14:O15"/>
    </sheetView>
  </sheetViews>
  <sheetFormatPr defaultRowHeight="16.5"/>
  <cols>
    <col min="2" max="2" width="27.25" bestFit="1" customWidth="1"/>
    <col min="3" max="3" width="6" bestFit="1" customWidth="1"/>
    <col min="4" max="4" width="7.5" bestFit="1" customWidth="1"/>
    <col min="5" max="5" width="10.5" bestFit="1" customWidth="1"/>
    <col min="7" max="7" width="10.25" bestFit="1" customWidth="1"/>
    <col min="11" max="11" width="39.625" bestFit="1" customWidth="1"/>
  </cols>
  <sheetData>
    <row r="1" spans="1:15">
      <c r="A1" s="21" t="s">
        <v>20</v>
      </c>
      <c r="B1" s="21" t="s">
        <v>21</v>
      </c>
      <c r="C1" s="21" t="s">
        <v>22</v>
      </c>
      <c r="D1" s="21" t="s">
        <v>23</v>
      </c>
      <c r="E1" s="21" t="s">
        <v>24</v>
      </c>
      <c r="F1" s="21" t="s">
        <v>25</v>
      </c>
      <c r="J1" s="46" t="s">
        <v>20</v>
      </c>
      <c r="K1" s="46" t="s">
        <v>21</v>
      </c>
      <c r="L1" s="46" t="s">
        <v>22</v>
      </c>
      <c r="M1" s="46" t="s">
        <v>23</v>
      </c>
      <c r="N1" s="46" t="s">
        <v>24</v>
      </c>
      <c r="O1" s="46" t="s">
        <v>25</v>
      </c>
    </row>
    <row r="2" spans="1:15">
      <c r="A2" s="22" t="s">
        <v>26</v>
      </c>
      <c r="B2" s="23" t="s">
        <v>27</v>
      </c>
      <c r="C2" s="23" t="s">
        <v>28</v>
      </c>
      <c r="D2" s="23" t="s">
        <v>29</v>
      </c>
      <c r="E2" s="23" t="s">
        <v>30</v>
      </c>
      <c r="F2" s="24">
        <v>2986190</v>
      </c>
      <c r="J2" s="47" t="s">
        <v>123</v>
      </c>
      <c r="K2" s="48" t="s">
        <v>124</v>
      </c>
      <c r="L2" s="48" t="s">
        <v>28</v>
      </c>
      <c r="M2" s="48" t="s">
        <v>29</v>
      </c>
      <c r="N2" s="48" t="s">
        <v>30</v>
      </c>
      <c r="O2" s="49">
        <v>180550</v>
      </c>
    </row>
    <row r="3" spans="1:15">
      <c r="A3" s="22" t="s">
        <v>26</v>
      </c>
      <c r="B3" s="23" t="s">
        <v>27</v>
      </c>
      <c r="C3" s="23" t="s">
        <v>28</v>
      </c>
      <c r="D3" s="23" t="s">
        <v>29</v>
      </c>
      <c r="E3" s="23" t="s">
        <v>30</v>
      </c>
      <c r="F3" s="24">
        <v>2696750</v>
      </c>
      <c r="J3" s="47" t="s">
        <v>41</v>
      </c>
      <c r="K3" s="48" t="s">
        <v>125</v>
      </c>
      <c r="L3" s="48" t="s">
        <v>28</v>
      </c>
      <c r="M3" s="48" t="s">
        <v>29</v>
      </c>
      <c r="N3" s="48" t="s">
        <v>30</v>
      </c>
      <c r="O3" s="49">
        <v>180550</v>
      </c>
    </row>
    <row r="4" spans="1:15">
      <c r="A4" s="22" t="s">
        <v>31</v>
      </c>
      <c r="B4" s="23" t="s">
        <v>32</v>
      </c>
      <c r="C4" s="23" t="s">
        <v>28</v>
      </c>
      <c r="D4" s="23" t="s">
        <v>29</v>
      </c>
      <c r="E4" s="23" t="s">
        <v>30</v>
      </c>
      <c r="F4" s="24">
        <v>3344150</v>
      </c>
      <c r="J4" s="47" t="s">
        <v>126</v>
      </c>
      <c r="K4" s="48" t="s">
        <v>127</v>
      </c>
      <c r="L4" s="48"/>
      <c r="M4" s="48" t="s">
        <v>128</v>
      </c>
      <c r="N4" s="48"/>
      <c r="O4" s="49">
        <v>181380</v>
      </c>
    </row>
    <row r="5" spans="1:15">
      <c r="A5" s="22" t="s">
        <v>33</v>
      </c>
      <c r="B5" s="23" t="s">
        <v>34</v>
      </c>
      <c r="C5" s="23" t="s">
        <v>28</v>
      </c>
      <c r="D5" s="23" t="s">
        <v>29</v>
      </c>
      <c r="E5" s="23" t="s">
        <v>30</v>
      </c>
      <c r="F5" s="24">
        <v>3785090</v>
      </c>
      <c r="J5" s="50" t="s">
        <v>129</v>
      </c>
      <c r="K5" s="51" t="s">
        <v>130</v>
      </c>
      <c r="L5" s="51"/>
      <c r="M5" s="51" t="s">
        <v>50</v>
      </c>
      <c r="N5" s="51"/>
      <c r="O5" s="52">
        <v>14444500</v>
      </c>
    </row>
    <row r="6" spans="1:15">
      <c r="A6" s="22" t="s">
        <v>35</v>
      </c>
      <c r="B6" s="23" t="s">
        <v>36</v>
      </c>
      <c r="C6" s="23" t="s">
        <v>28</v>
      </c>
      <c r="D6" s="23" t="s">
        <v>29</v>
      </c>
      <c r="E6" s="23" t="s">
        <v>30</v>
      </c>
      <c r="F6" s="24">
        <v>4080310</v>
      </c>
      <c r="J6" s="50" t="s">
        <v>129</v>
      </c>
      <c r="K6" s="51" t="s">
        <v>130</v>
      </c>
      <c r="L6" s="51"/>
      <c r="M6" s="51" t="s">
        <v>50</v>
      </c>
      <c r="N6" s="51"/>
      <c r="O6" s="52">
        <v>14128250</v>
      </c>
    </row>
    <row r="7" spans="1:15">
      <c r="A7" s="22" t="s">
        <v>37</v>
      </c>
      <c r="B7" s="23" t="s">
        <v>38</v>
      </c>
      <c r="C7" s="23" t="s">
        <v>28</v>
      </c>
      <c r="D7" s="23" t="s">
        <v>29</v>
      </c>
      <c r="E7" s="23" t="s">
        <v>30</v>
      </c>
      <c r="F7" s="24">
        <v>4063760</v>
      </c>
      <c r="J7" s="47" t="s">
        <v>131</v>
      </c>
      <c r="K7" s="48" t="s">
        <v>132</v>
      </c>
      <c r="L7" s="48"/>
      <c r="M7" s="48" t="s">
        <v>29</v>
      </c>
      <c r="N7" s="48"/>
      <c r="O7" s="49">
        <v>181380</v>
      </c>
    </row>
    <row r="8" spans="1:15">
      <c r="A8" s="22" t="s">
        <v>39</v>
      </c>
      <c r="B8" s="23" t="s">
        <v>40</v>
      </c>
      <c r="C8" s="23" t="s">
        <v>28</v>
      </c>
      <c r="D8" s="23" t="s">
        <v>29</v>
      </c>
      <c r="E8" s="23" t="s">
        <v>30</v>
      </c>
      <c r="F8" s="24">
        <v>3952020</v>
      </c>
      <c r="J8" s="47" t="s">
        <v>133</v>
      </c>
      <c r="K8" s="48" t="s">
        <v>134</v>
      </c>
      <c r="L8" s="48" t="s">
        <v>28</v>
      </c>
      <c r="M8" s="48" t="s">
        <v>50</v>
      </c>
      <c r="N8" s="48" t="s">
        <v>30</v>
      </c>
      <c r="O8" s="49">
        <v>769960</v>
      </c>
    </row>
    <row r="9" spans="1:15">
      <c r="A9" s="22" t="s">
        <v>41</v>
      </c>
      <c r="B9" s="23" t="s">
        <v>42</v>
      </c>
      <c r="C9" s="23"/>
      <c r="D9" s="23" t="s">
        <v>43</v>
      </c>
      <c r="E9" s="23"/>
      <c r="F9" s="24">
        <v>4582910</v>
      </c>
      <c r="J9" s="47" t="s">
        <v>135</v>
      </c>
      <c r="K9" s="48" t="s">
        <v>136</v>
      </c>
      <c r="L9" s="48" t="s">
        <v>28</v>
      </c>
      <c r="M9" s="48" t="s">
        <v>50</v>
      </c>
      <c r="N9" s="48" t="s">
        <v>30</v>
      </c>
      <c r="O9" s="49">
        <v>182490</v>
      </c>
    </row>
    <row r="10" spans="1:15">
      <c r="A10" s="22" t="s">
        <v>44</v>
      </c>
      <c r="B10" s="23" t="s">
        <v>45</v>
      </c>
      <c r="C10" s="23" t="s">
        <v>28</v>
      </c>
      <c r="D10" s="23" t="s">
        <v>29</v>
      </c>
      <c r="E10" s="23" t="s">
        <v>30</v>
      </c>
      <c r="F10" s="24">
        <v>4975130</v>
      </c>
      <c r="J10" s="50" t="s">
        <v>137</v>
      </c>
      <c r="K10" s="51" t="s">
        <v>138</v>
      </c>
      <c r="L10" s="51"/>
      <c r="M10" s="51" t="s">
        <v>43</v>
      </c>
      <c r="N10" s="51"/>
      <c r="O10" s="52">
        <v>14156750</v>
      </c>
    </row>
    <row r="11" spans="1:15">
      <c r="A11" s="22" t="s">
        <v>46</v>
      </c>
      <c r="B11" s="23" t="s">
        <v>47</v>
      </c>
      <c r="C11" s="23" t="s">
        <v>28</v>
      </c>
      <c r="D11" s="23" t="s">
        <v>29</v>
      </c>
      <c r="E11" s="23" t="s">
        <v>30</v>
      </c>
      <c r="F11" s="24">
        <v>5070950</v>
      </c>
      <c r="J11" s="47" t="s">
        <v>139</v>
      </c>
      <c r="K11" s="48" t="s">
        <v>140</v>
      </c>
      <c r="L11" s="48" t="s">
        <v>28</v>
      </c>
      <c r="M11" s="48" t="s">
        <v>50</v>
      </c>
      <c r="N11" s="48" t="s">
        <v>30</v>
      </c>
      <c r="O11" s="49">
        <v>182490</v>
      </c>
    </row>
    <row r="12" spans="1:15">
      <c r="A12" s="22" t="s">
        <v>48</v>
      </c>
      <c r="B12" s="23" t="s">
        <v>49</v>
      </c>
      <c r="C12" s="23" t="s">
        <v>28</v>
      </c>
      <c r="D12" s="23" t="s">
        <v>50</v>
      </c>
      <c r="E12" s="23" t="s">
        <v>30</v>
      </c>
      <c r="F12" s="24">
        <v>7264440</v>
      </c>
      <c r="J12" s="47" t="s">
        <v>141</v>
      </c>
      <c r="K12" s="48" t="s">
        <v>142</v>
      </c>
      <c r="L12" s="48" t="s">
        <v>28</v>
      </c>
      <c r="M12" s="48" t="s">
        <v>50</v>
      </c>
      <c r="N12" s="48" t="s">
        <v>30</v>
      </c>
      <c r="O12" s="49">
        <v>1294870</v>
      </c>
    </row>
    <row r="13" spans="1:15" ht="17.25" thickBot="1">
      <c r="A13" s="28" t="s">
        <v>51</v>
      </c>
      <c r="B13" s="29" t="s">
        <v>52</v>
      </c>
      <c r="C13" s="29" t="s">
        <v>28</v>
      </c>
      <c r="D13" s="29" t="s">
        <v>50</v>
      </c>
      <c r="E13" s="29" t="s">
        <v>30</v>
      </c>
      <c r="F13" s="30">
        <v>12874700</v>
      </c>
      <c r="G13" s="43">
        <f>SUM(F2:F13)</f>
        <v>59676400</v>
      </c>
      <c r="J13" s="50" t="s">
        <v>141</v>
      </c>
      <c r="K13" s="51" t="s">
        <v>143</v>
      </c>
      <c r="L13" s="51" t="s">
        <v>28</v>
      </c>
      <c r="M13" s="51" t="s">
        <v>50</v>
      </c>
      <c r="N13" s="51" t="s">
        <v>30</v>
      </c>
      <c r="O13" s="52">
        <v>14394500</v>
      </c>
    </row>
    <row r="14" spans="1:15" ht="17.25" thickTop="1">
      <c r="A14" s="25" t="s">
        <v>53</v>
      </c>
      <c r="B14" s="26" t="s">
        <v>54</v>
      </c>
      <c r="C14" s="26" t="s">
        <v>28</v>
      </c>
      <c r="D14" s="26" t="s">
        <v>50</v>
      </c>
      <c r="E14" s="26" t="s">
        <v>30</v>
      </c>
      <c r="F14" s="27">
        <v>4899100</v>
      </c>
      <c r="J14" s="47" t="s">
        <v>144</v>
      </c>
      <c r="K14" s="48" t="s">
        <v>145</v>
      </c>
      <c r="L14" s="48" t="s">
        <v>28</v>
      </c>
      <c r="M14" s="48" t="s">
        <v>50</v>
      </c>
      <c r="N14" s="48" t="s">
        <v>30</v>
      </c>
      <c r="O14" s="49">
        <v>181780</v>
      </c>
    </row>
    <row r="15" spans="1:15">
      <c r="A15" s="22" t="s">
        <v>55</v>
      </c>
      <c r="B15" s="23" t="s">
        <v>56</v>
      </c>
      <c r="C15" s="23" t="s">
        <v>28</v>
      </c>
      <c r="D15" s="23" t="s">
        <v>50</v>
      </c>
      <c r="E15" s="23" t="s">
        <v>30</v>
      </c>
      <c r="F15" s="24">
        <v>5404280</v>
      </c>
      <c r="J15" s="47" t="s">
        <v>146</v>
      </c>
      <c r="K15" s="48" t="s">
        <v>147</v>
      </c>
      <c r="L15" s="48" t="s">
        <v>148</v>
      </c>
      <c r="M15" s="48" t="s">
        <v>50</v>
      </c>
      <c r="N15" s="48"/>
      <c r="O15" s="49">
        <v>181780</v>
      </c>
    </row>
    <row r="16" spans="1:15">
      <c r="A16" s="22" t="s">
        <v>57</v>
      </c>
      <c r="B16" s="23" t="s">
        <v>58</v>
      </c>
      <c r="C16" s="23" t="s">
        <v>28</v>
      </c>
      <c r="D16" s="23" t="s">
        <v>50</v>
      </c>
      <c r="E16" s="23" t="s">
        <v>30</v>
      </c>
      <c r="F16" s="24">
        <v>5470390</v>
      </c>
    </row>
    <row r="17" spans="1:15">
      <c r="A17" s="22" t="s">
        <v>59</v>
      </c>
      <c r="B17" s="23" t="s">
        <v>60</v>
      </c>
      <c r="C17" s="23" t="s">
        <v>28</v>
      </c>
      <c r="D17" s="23" t="s">
        <v>50</v>
      </c>
      <c r="E17" s="23" t="s">
        <v>30</v>
      </c>
      <c r="F17" s="24">
        <v>6054690</v>
      </c>
      <c r="K17" s="31"/>
      <c r="L17" s="32"/>
      <c r="M17" s="32"/>
      <c r="N17" s="32"/>
      <c r="O17" s="32"/>
    </row>
    <row r="18" spans="1:15">
      <c r="A18" s="22" t="s">
        <v>61</v>
      </c>
      <c r="B18" s="23" t="s">
        <v>62</v>
      </c>
      <c r="C18" s="23" t="s">
        <v>28</v>
      </c>
      <c r="D18" s="23" t="s">
        <v>50</v>
      </c>
      <c r="E18" s="23" t="s">
        <v>30</v>
      </c>
      <c r="F18" s="24">
        <v>5645440</v>
      </c>
    </row>
    <row r="19" spans="1:15">
      <c r="A19" s="22" t="s">
        <v>63</v>
      </c>
      <c r="B19" s="23" t="s">
        <v>64</v>
      </c>
      <c r="C19" s="23" t="s">
        <v>28</v>
      </c>
      <c r="D19" s="23" t="s">
        <v>50</v>
      </c>
      <c r="E19" s="23" t="s">
        <v>30</v>
      </c>
      <c r="F19" s="24">
        <v>5988100</v>
      </c>
    </row>
    <row r="20" spans="1:15">
      <c r="A20" s="22" t="s">
        <v>65</v>
      </c>
      <c r="B20" s="23" t="s">
        <v>66</v>
      </c>
      <c r="C20" s="23" t="s">
        <v>28</v>
      </c>
      <c r="D20" s="23" t="s">
        <v>50</v>
      </c>
      <c r="E20" s="23" t="s">
        <v>30</v>
      </c>
      <c r="F20" s="24">
        <v>7035730</v>
      </c>
    </row>
    <row r="21" spans="1:15">
      <c r="A21" s="22" t="s">
        <v>67</v>
      </c>
      <c r="B21" s="23" t="s">
        <v>68</v>
      </c>
      <c r="C21" s="23" t="s">
        <v>28</v>
      </c>
      <c r="D21" s="23" t="s">
        <v>50</v>
      </c>
      <c r="E21" s="23" t="s">
        <v>30</v>
      </c>
      <c r="F21" s="24">
        <v>5889680</v>
      </c>
    </row>
    <row r="22" spans="1:15">
      <c r="A22" s="34" t="s">
        <v>69</v>
      </c>
      <c r="B22" s="35" t="s">
        <v>70</v>
      </c>
      <c r="C22" s="35" t="s">
        <v>28</v>
      </c>
      <c r="D22" s="35" t="s">
        <v>50</v>
      </c>
      <c r="E22" s="35" t="s">
        <v>30</v>
      </c>
      <c r="F22" s="36">
        <v>5986560</v>
      </c>
    </row>
    <row r="23" spans="1:15">
      <c r="A23" s="37" t="s">
        <v>71</v>
      </c>
      <c r="B23" s="38" t="s">
        <v>72</v>
      </c>
      <c r="C23" s="38" t="s">
        <v>28</v>
      </c>
      <c r="D23" s="38" t="s">
        <v>50</v>
      </c>
      <c r="E23" s="38" t="s">
        <v>30</v>
      </c>
      <c r="F23" s="39">
        <v>6632890</v>
      </c>
      <c r="G23" s="33"/>
    </row>
    <row r="24" spans="1:15" ht="17.25" thickBot="1">
      <c r="A24" s="40" t="s">
        <v>121</v>
      </c>
      <c r="B24" s="41" t="s">
        <v>122</v>
      </c>
      <c r="C24" s="41" t="s">
        <v>28</v>
      </c>
      <c r="D24" s="41" t="s">
        <v>50</v>
      </c>
      <c r="E24" s="41" t="s">
        <v>30</v>
      </c>
      <c r="F24" s="42">
        <v>12357050</v>
      </c>
      <c r="G24" s="43">
        <f>SUM(F14:F24)</f>
        <v>71363910</v>
      </c>
    </row>
    <row r="25" spans="1:15" ht="17.25" thickTop="1">
      <c r="A25" s="25" t="s">
        <v>73</v>
      </c>
      <c r="B25" s="26" t="s">
        <v>74</v>
      </c>
      <c r="C25" s="26" t="s">
        <v>28</v>
      </c>
      <c r="D25" s="26" t="s">
        <v>50</v>
      </c>
      <c r="E25" s="26" t="s">
        <v>30</v>
      </c>
      <c r="F25" s="27">
        <v>5302520</v>
      </c>
    </row>
    <row r="26" spans="1:15">
      <c r="A26" s="22" t="s">
        <v>75</v>
      </c>
      <c r="B26" s="23" t="s">
        <v>76</v>
      </c>
      <c r="C26" s="23" t="s">
        <v>28</v>
      </c>
      <c r="D26" s="23" t="s">
        <v>50</v>
      </c>
      <c r="E26" s="23" t="s">
        <v>30</v>
      </c>
      <c r="F26" s="24">
        <v>5710080</v>
      </c>
    </row>
    <row r="27" spans="1:15">
      <c r="A27" s="22" t="s">
        <v>77</v>
      </c>
      <c r="B27" s="23" t="s">
        <v>78</v>
      </c>
      <c r="C27" s="23" t="s">
        <v>28</v>
      </c>
      <c r="D27" s="23" t="s">
        <v>50</v>
      </c>
      <c r="E27" s="23" t="s">
        <v>30</v>
      </c>
      <c r="F27" s="24">
        <v>5546480</v>
      </c>
    </row>
    <row r="28" spans="1:15">
      <c r="A28" s="22" t="s">
        <v>79</v>
      </c>
      <c r="B28" s="23" t="s">
        <v>80</v>
      </c>
      <c r="C28" s="23" t="s">
        <v>28</v>
      </c>
      <c r="D28" s="23" t="s">
        <v>50</v>
      </c>
      <c r="E28" s="23" t="s">
        <v>30</v>
      </c>
      <c r="F28" s="24">
        <v>5756100</v>
      </c>
    </row>
    <row r="29" spans="1:15">
      <c r="A29" s="22" t="s">
        <v>81</v>
      </c>
      <c r="B29" s="23" t="s">
        <v>82</v>
      </c>
      <c r="C29" s="23" t="s">
        <v>28</v>
      </c>
      <c r="D29" s="23" t="s">
        <v>50</v>
      </c>
      <c r="E29" s="23" t="s">
        <v>30</v>
      </c>
      <c r="F29" s="24">
        <v>5977530</v>
      </c>
    </row>
    <row r="30" spans="1:15">
      <c r="A30" s="22" t="s">
        <v>83</v>
      </c>
      <c r="B30" s="23" t="s">
        <v>84</v>
      </c>
      <c r="C30" s="23" t="s">
        <v>28</v>
      </c>
      <c r="D30" s="23" t="s">
        <v>50</v>
      </c>
      <c r="E30" s="23" t="s">
        <v>30</v>
      </c>
      <c r="F30" s="24">
        <v>9262060</v>
      </c>
    </row>
    <row r="31" spans="1:15">
      <c r="A31" s="22" t="s">
        <v>85</v>
      </c>
      <c r="B31" s="23" t="s">
        <v>86</v>
      </c>
      <c r="C31" s="23" t="s">
        <v>28</v>
      </c>
      <c r="D31" s="23" t="s">
        <v>50</v>
      </c>
      <c r="E31" s="23" t="s">
        <v>30</v>
      </c>
      <c r="F31" s="24">
        <v>7664530</v>
      </c>
    </row>
    <row r="32" spans="1:15">
      <c r="A32" s="22" t="s">
        <v>87</v>
      </c>
      <c r="B32" s="23" t="s">
        <v>88</v>
      </c>
      <c r="C32" s="23" t="s">
        <v>28</v>
      </c>
      <c r="D32" s="23" t="s">
        <v>50</v>
      </c>
      <c r="E32" s="23" t="s">
        <v>30</v>
      </c>
      <c r="F32" s="24">
        <v>6030020</v>
      </c>
    </row>
    <row r="33" spans="1:7">
      <c r="A33" s="22" t="s">
        <v>89</v>
      </c>
      <c r="B33" s="23" t="s">
        <v>90</v>
      </c>
      <c r="C33" s="23" t="s">
        <v>28</v>
      </c>
      <c r="D33" s="23" t="s">
        <v>50</v>
      </c>
      <c r="E33" s="23" t="s">
        <v>30</v>
      </c>
      <c r="F33" s="24">
        <v>7421830</v>
      </c>
    </row>
    <row r="34" spans="1:7">
      <c r="A34" s="22" t="s">
        <v>91</v>
      </c>
      <c r="B34" s="23" t="s">
        <v>92</v>
      </c>
      <c r="C34" s="23" t="s">
        <v>28</v>
      </c>
      <c r="D34" s="23" t="s">
        <v>50</v>
      </c>
      <c r="E34" s="23" t="s">
        <v>30</v>
      </c>
      <c r="F34" s="24">
        <v>6110110</v>
      </c>
    </row>
    <row r="35" spans="1:7">
      <c r="A35" s="22" t="s">
        <v>93</v>
      </c>
      <c r="B35" s="23" t="s">
        <v>94</v>
      </c>
      <c r="C35" s="23" t="s">
        <v>28</v>
      </c>
      <c r="D35" s="23" t="s">
        <v>50</v>
      </c>
      <c r="E35" s="23" t="s">
        <v>30</v>
      </c>
      <c r="F35" s="24">
        <v>6206410</v>
      </c>
    </row>
    <row r="36" spans="1:7" ht="17.25" thickBot="1">
      <c r="A36" s="28" t="s">
        <v>95</v>
      </c>
      <c r="B36" s="29" t="s">
        <v>96</v>
      </c>
      <c r="C36" s="29" t="s">
        <v>28</v>
      </c>
      <c r="D36" s="29" t="s">
        <v>50</v>
      </c>
      <c r="E36" s="29" t="s">
        <v>30</v>
      </c>
      <c r="F36" s="30">
        <v>11374040</v>
      </c>
      <c r="G36" s="43">
        <f>SUM(F25:F36)</f>
        <v>82361710</v>
      </c>
    </row>
    <row r="37" spans="1:7" ht="17.25" thickTop="1">
      <c r="A37" s="25" t="s">
        <v>97</v>
      </c>
      <c r="B37" s="26" t="s">
        <v>98</v>
      </c>
      <c r="C37" s="26" t="s">
        <v>28</v>
      </c>
      <c r="D37" s="26" t="s">
        <v>50</v>
      </c>
      <c r="E37" s="26" t="s">
        <v>30</v>
      </c>
      <c r="F37" s="27">
        <v>5915600</v>
      </c>
    </row>
    <row r="38" spans="1:7">
      <c r="A38" s="22" t="s">
        <v>99</v>
      </c>
      <c r="B38" s="23" t="s">
        <v>100</v>
      </c>
      <c r="C38" s="23" t="s">
        <v>28</v>
      </c>
      <c r="D38" s="23" t="s">
        <v>50</v>
      </c>
      <c r="E38" s="23" t="s">
        <v>30</v>
      </c>
      <c r="F38" s="24">
        <v>6164820</v>
      </c>
    </row>
    <row r="39" spans="1:7">
      <c r="A39" s="22" t="s">
        <v>101</v>
      </c>
      <c r="B39" s="23" t="s">
        <v>102</v>
      </c>
      <c r="C39" s="23" t="s">
        <v>28</v>
      </c>
      <c r="D39" s="23" t="s">
        <v>50</v>
      </c>
      <c r="E39" s="23" t="s">
        <v>30</v>
      </c>
      <c r="F39" s="24">
        <v>6374360</v>
      </c>
    </row>
    <row r="40" spans="1:7">
      <c r="A40" s="22" t="s">
        <v>103</v>
      </c>
      <c r="B40" s="23" t="s">
        <v>104</v>
      </c>
      <c r="C40" s="23" t="s">
        <v>28</v>
      </c>
      <c r="D40" s="23" t="s">
        <v>50</v>
      </c>
      <c r="E40" s="23" t="s">
        <v>30</v>
      </c>
      <c r="F40" s="24">
        <v>6532800</v>
      </c>
    </row>
    <row r="41" spans="1:7">
      <c r="A41" s="22" t="s">
        <v>105</v>
      </c>
      <c r="B41" s="23" t="s">
        <v>106</v>
      </c>
      <c r="C41" s="23" t="s">
        <v>28</v>
      </c>
      <c r="D41" s="23" t="s">
        <v>50</v>
      </c>
      <c r="E41" s="23" t="s">
        <v>30</v>
      </c>
      <c r="F41" s="24">
        <v>6596920</v>
      </c>
    </row>
    <row r="42" spans="1:7">
      <c r="A42" s="22" t="s">
        <v>107</v>
      </c>
      <c r="B42" s="23" t="s">
        <v>108</v>
      </c>
      <c r="C42" s="23" t="s">
        <v>28</v>
      </c>
      <c r="D42" s="23" t="s">
        <v>50</v>
      </c>
      <c r="E42" s="23" t="s">
        <v>30</v>
      </c>
      <c r="F42" s="24">
        <v>8946650</v>
      </c>
    </row>
    <row r="43" spans="1:7">
      <c r="A43" s="22" t="s">
        <v>109</v>
      </c>
      <c r="B43" s="23" t="s">
        <v>110</v>
      </c>
      <c r="C43" s="23" t="s">
        <v>28</v>
      </c>
      <c r="D43" s="23" t="s">
        <v>50</v>
      </c>
      <c r="E43" s="23" t="s">
        <v>30</v>
      </c>
      <c r="F43" s="24">
        <v>6658510</v>
      </c>
    </row>
    <row r="44" spans="1:7">
      <c r="A44" s="22" t="s">
        <v>111</v>
      </c>
      <c r="B44" s="23" t="s">
        <v>112</v>
      </c>
      <c r="C44" s="23" t="s">
        <v>28</v>
      </c>
      <c r="D44" s="23" t="s">
        <v>50</v>
      </c>
      <c r="E44" s="23" t="s">
        <v>30</v>
      </c>
      <c r="F44" s="24">
        <v>7220950</v>
      </c>
    </row>
    <row r="45" spans="1:7">
      <c r="A45" s="22" t="s">
        <v>113</v>
      </c>
      <c r="B45" s="23" t="s">
        <v>114</v>
      </c>
      <c r="C45" s="23" t="s">
        <v>28</v>
      </c>
      <c r="D45" s="23" t="s">
        <v>50</v>
      </c>
      <c r="E45" s="23" t="s">
        <v>30</v>
      </c>
      <c r="F45" s="24">
        <v>7016430</v>
      </c>
    </row>
    <row r="46" spans="1:7">
      <c r="A46" s="22" t="s">
        <v>115</v>
      </c>
      <c r="B46" s="23" t="s">
        <v>116</v>
      </c>
      <c r="C46" s="23" t="s">
        <v>28</v>
      </c>
      <c r="D46" s="23" t="s">
        <v>50</v>
      </c>
      <c r="E46" s="23" t="s">
        <v>30</v>
      </c>
      <c r="F46" s="24">
        <v>6908440</v>
      </c>
    </row>
    <row r="47" spans="1:7">
      <c r="A47" s="22" t="s">
        <v>117</v>
      </c>
      <c r="B47" s="23" t="s">
        <v>118</v>
      </c>
      <c r="C47" s="23" t="s">
        <v>28</v>
      </c>
      <c r="D47" s="23" t="s">
        <v>50</v>
      </c>
      <c r="E47" s="23" t="s">
        <v>30</v>
      </c>
      <c r="F47" s="24">
        <v>6977860</v>
      </c>
    </row>
    <row r="48" spans="1:7" ht="17.25" thickBot="1">
      <c r="A48" s="28" t="s">
        <v>119</v>
      </c>
      <c r="B48" s="29" t="s">
        <v>120</v>
      </c>
      <c r="C48" s="29" t="s">
        <v>28</v>
      </c>
      <c r="D48" s="29" t="s">
        <v>50</v>
      </c>
      <c r="E48" s="29" t="s">
        <v>30</v>
      </c>
      <c r="F48" s="30">
        <v>11554130</v>
      </c>
      <c r="G48" s="43">
        <f>SUM(F37:F48)</f>
        <v>86867470</v>
      </c>
    </row>
    <row r="49" ht="17.25" thickTop="1"/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세금납부현황</vt:lpstr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박종열</cp:lastModifiedBy>
  <dcterms:created xsi:type="dcterms:W3CDTF">2018-05-29T04:34:45Z</dcterms:created>
  <dcterms:modified xsi:type="dcterms:W3CDTF">2026-03-11T02:20:41Z</dcterms:modified>
</cp:coreProperties>
</file>