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9015" yWindow="-225" windowWidth="9525" windowHeight="8460" tabRatio="923" activeTab="1"/>
  </bookViews>
  <sheets>
    <sheet name="간지" sheetId="32" r:id="rId1"/>
    <sheet name="측구공총집계" sheetId="31" r:id="rId2"/>
    <sheet name="L형측구집계" sheetId="29" r:id="rId3"/>
    <sheet name="L형현황" sheetId="1" r:id="rId4"/>
    <sheet name="성토부L형단위" sheetId="34" r:id="rId5"/>
    <sheet name="도로경계석단위수량" sheetId="35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____kz1" hidden="1">[1]간지!#REF!</definedName>
    <definedName name="______kz2" hidden="1">[1]간지!#REF!</definedName>
    <definedName name="______kz3" hidden="1">[1]간지!#REF!</definedName>
    <definedName name="______kz4" hidden="1">[1]간지!#REF!</definedName>
    <definedName name="______kz5" hidden="1">[1]간지!#REF!</definedName>
    <definedName name="______kz6" hidden="1">[1]간지!#REF!</definedName>
    <definedName name="______kz7" hidden="1">[2]간지!#REF!</definedName>
    <definedName name="______kz8" hidden="1">[2]간지!#REF!</definedName>
    <definedName name="_____kz1" hidden="1">[1]간지!#REF!</definedName>
    <definedName name="_____kz2" hidden="1">[1]간지!#REF!</definedName>
    <definedName name="_____kz3" hidden="1">[1]간지!#REF!</definedName>
    <definedName name="_____kz4" hidden="1">[1]간지!#REF!</definedName>
    <definedName name="_____kz5" hidden="1">[1]간지!#REF!</definedName>
    <definedName name="_____kz6" hidden="1">[1]간지!#REF!</definedName>
    <definedName name="_____kz7" hidden="1">[2]간지!#REF!</definedName>
    <definedName name="_____kz8" hidden="1">[2]간지!#REF!</definedName>
    <definedName name="____kz1" hidden="1">[1]간지!#REF!</definedName>
    <definedName name="____kz2" hidden="1">[1]간지!#REF!</definedName>
    <definedName name="____kz3" hidden="1">[1]간지!#REF!</definedName>
    <definedName name="____kz4" hidden="1">[1]간지!#REF!</definedName>
    <definedName name="____kz5" hidden="1">[1]간지!#REF!</definedName>
    <definedName name="____kz6" hidden="1">[1]간지!#REF!</definedName>
    <definedName name="____kz7" hidden="1">[2]간지!#REF!</definedName>
    <definedName name="____kz8" hidden="1">[2]간지!#REF!</definedName>
    <definedName name="___kz1" hidden="1">[1]간지!#REF!</definedName>
    <definedName name="___kz2" hidden="1">[1]간지!#REF!</definedName>
    <definedName name="___kz3" hidden="1">[1]간지!#REF!</definedName>
    <definedName name="___kz4" hidden="1">[1]간지!#REF!</definedName>
    <definedName name="___kz5" hidden="1">[1]간지!#REF!</definedName>
    <definedName name="___kz6" hidden="1">[1]간지!#REF!</definedName>
    <definedName name="___kz7" hidden="1">[2]간지!#REF!</definedName>
    <definedName name="___kz8" hidden="1">[2]간지!#REF!</definedName>
    <definedName name="__kz1" hidden="1">[1]간지!#REF!</definedName>
    <definedName name="__kz2" hidden="1">[1]간지!#REF!</definedName>
    <definedName name="__kz3" hidden="1">[1]간지!#REF!</definedName>
    <definedName name="__kz4" hidden="1">[1]간지!#REF!</definedName>
    <definedName name="__kz5" hidden="1">[1]간지!#REF!</definedName>
    <definedName name="__kz6" hidden="1">[1]간지!#REF!</definedName>
    <definedName name="__kz7" hidden="1">[2]간지!#REF!</definedName>
    <definedName name="__kz8" hidden="1">[2]간지!#REF!</definedName>
    <definedName name="_dist__bin" hidden="1">[3]조명시설!#REF!</definedName>
    <definedName name="_Dist_Bin" hidden="1">[1]조명시설!#REF!</definedName>
    <definedName name="_Dist_Values" hidden="1">[1]조명시설!#REF!</definedName>
    <definedName name="_Fill" hidden="1">[1]조명시설!#REF!</definedName>
    <definedName name="_xlnm._FilterDatabase" hidden="1">#REF!</definedName>
    <definedName name="_Key1" hidden="1">[1]조명시설!#REF!</definedName>
    <definedName name="_Key2" hidden="1">[1]조명시설!#REF!</definedName>
    <definedName name="_kfkf" hidden="1">#REF!</definedName>
    <definedName name="_kz1" hidden="1">[1]간지!#REF!</definedName>
    <definedName name="_kz2" hidden="1">[1]간지!#REF!</definedName>
    <definedName name="_kz3" hidden="1">[1]간지!#REF!</definedName>
    <definedName name="_kz4" hidden="1">[1]간지!#REF!</definedName>
    <definedName name="_kz5" hidden="1">[1]간지!#REF!</definedName>
    <definedName name="_kz6" hidden="1">[1]간지!#REF!</definedName>
    <definedName name="_kz7" hidden="1">[2]간지!#REF!</definedName>
    <definedName name="_kz8" hidden="1">[2]간지!#REF!</definedName>
    <definedName name="_Order1" hidden="1">0</definedName>
    <definedName name="_Order2" hidden="1">0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woogi" hidden="1">#REF!</definedName>
    <definedName name="_woogi2" hidden="1">#REF!</definedName>
    <definedName name="_woogi24" hidden="1">#REF!</definedName>
    <definedName name="_woogi3" hidden="1">#REF!</definedName>
    <definedName name="_재ㅐ햐" hidden="1">#REF!</definedName>
    <definedName name="aaaa_1" hidden="1">{#N/A,#N/A,FALSE,"조골재"}</definedName>
    <definedName name="aaaaa_1" hidden="1">{#N/A,#N/A,FALSE,"조골재"}</definedName>
    <definedName name="aaaaaaaaaa" hidden="1">{#N/A,#N/A,FALSE,"운반시간"}</definedName>
    <definedName name="aaaaaaaaaa_1" hidden="1">{#N/A,#N/A,FALSE,"운반시간"}</definedName>
    <definedName name="ahwef" hidden="1">{#N/A,#N/A,FALSE,"골재소요량";#N/A,#N/A,FALSE,"골재소요량"}</definedName>
    <definedName name="AKSLD" hidden="1">{#N/A,#N/A,FALSE,"골재소요량";#N/A,#N/A,FALSE,"골재소요량"}</definedName>
    <definedName name="anscount" hidden="1">1</definedName>
    <definedName name="asgasgasfsda" hidden="1">{#N/A,#N/A,FALSE,"2~8번"}</definedName>
    <definedName name="baefads" hidden="1">{#N/A,#N/A,FALSE,"골재소요량";#N/A,#N/A,FALSE,"골재소요량"}</definedName>
    <definedName name="baweds" hidden="1">{#N/A,#N/A,FALSE,"2~8번"}</definedName>
    <definedName name="bs_chekjum">#REF!</definedName>
    <definedName name="bs_chekplus">#REF!</definedName>
    <definedName name="bs_chekwave">#REF!</definedName>
    <definedName name="dataww" hidden="1">#REF!</definedName>
    <definedName name="D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ed" hidden="1">{#N/A,#N/A,FALSE,"골재소요량";#N/A,#N/A,FALSE,"골재소요량"}</definedName>
    <definedName name="d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gg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j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ldldldll" hidden="1">[1]조명시설!#REF!</definedName>
    <definedName name="dsaf" hidden="1">{#N/A,#N/A,FALSE,"조골재"}</definedName>
    <definedName name="dsaf_1" hidden="1">{#N/A,#N/A,FALSE,"조골재"}</definedName>
    <definedName name="DSF" hidden="1">{#N/A,#N/A,FALSE,"골재소요량";#N/A,#N/A,FALSE,"골재소요량"}</definedName>
    <definedName name="DSF_1" hidden="1">{#N/A,#N/A,FALSE,"골재소요량";#N/A,#N/A,FALSE,"골재소요량"}</definedName>
    <definedName name="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eee_1" hidden="1">{#N/A,#N/A,FALSE,"2~8번"}</definedName>
    <definedName name="eeeeee" hidden="1">{#N/A,#N/A,FALSE,"조골재"}</definedName>
    <definedName name="eeeeeeeeee" hidden="1">{#N/A,#N/A,FALSE,"골재소요량";#N/A,#N/A,FALSE,"골재소요량"}</definedName>
    <definedName name="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ggffggffg" hidden="1">{#N/A,#N/A,FALSE,"골재소요량";#N/A,#N/A,FALSE,"골재소요량"}</definedName>
    <definedName name="ffk" hidden="1">#REF!</definedName>
    <definedName name="fgfgfg" hidden="1">{#N/A,#N/A,FALSE,"2~8번"}</definedName>
    <definedName name="fx" hidden="1">{#N/A,#N/A,FALSE,"조골재"}</definedName>
    <definedName name="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asef" hidden="1">{#N/A,#N/A,FALSE,"조골재"}</definedName>
    <definedName name="G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adsfe" hidden="1">{#N/A,#N/A,FALSE,"조골재"}</definedName>
    <definedName name="h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H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TML1_1" hidden="1">"'[엑셀95-따라하기 문제.xls]인터넷 어시스턴트'!$A$1:$J$18"</definedName>
    <definedName name="HTML1_10" hidden="1">"Marihan@hitel.kol.co.kr"</definedName>
    <definedName name="HTML1_11" hidden="1">1</definedName>
    <definedName name="HTML1_12" hidden="1">"C:\김종완\원고\[작업중] 한빛-엑셀70\CD-ROM문제\따라하기 문제&amp;그림\MyHTML01.htm"</definedName>
    <definedName name="HTML1_2" hidden="1">1</definedName>
    <definedName name="HTML1_3" hidden="1">"엑셀 프로젝트"</definedName>
    <definedName name="HTML1_4" hidden="1">"인터넷 어시스턴트"</definedName>
    <definedName name="HTML1_5" hidden="1">"엑셀 워크시트를 HTML문서로 변환한다. 이 적업은 &lt;한빛 미디어&gt; 책에서만 가능하며, [어린왕자]만의 독특한 아이디어 이다."</definedName>
    <definedName name="HTML1_6" hidden="1">1</definedName>
    <definedName name="HTML1_7" hidden="1">1</definedName>
    <definedName name="HTML1_8" hidden="1">"97-10-09"</definedName>
    <definedName name="HTML1_9" hidden="1">"김종완/어린왕자"</definedName>
    <definedName name="HTMLCount" hidden="1">1</definedName>
    <definedName name="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J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JJJ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K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tf" hidden="1">#REF!</definedName>
    <definedName name="kty" hidden="1">#REF!</definedName>
    <definedName name="lj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LL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prin">#REF!</definedName>
    <definedName name="_xlnm.Print_Area" localSheetId="3">L형현황!$A$1:$G$28</definedName>
    <definedName name="_xlnm.Print_Area" localSheetId="4">성토부L형단위!$A$1:$AH$56</definedName>
    <definedName name="_xlnm.Print_Area" localSheetId="1">측구공총집계!$A$1:$H$36</definedName>
    <definedName name="_xlnm.Print_Titles" localSheetId="2">L형측구집계!$A:$B</definedName>
    <definedName name="_xlnm.Print_Titles" localSheetId="3">L형현황!$1:$3</definedName>
    <definedName name="_xlnm.Print_Titles" localSheetId="1">측구공총집계!$1:$1</definedName>
    <definedName name="Q3WEE" hidden="1">{#N/A,#N/A,FALSE,"조골재"}</definedName>
    <definedName name="Q3WEE_1" hidden="1">{#N/A,#N/A,FALSE,"조골재"}</definedName>
    <definedName name="qpp">'[4]tggwan(mac)'!$A$1:$A$65536</definedName>
    <definedName name="_xlnm.Recorder">'[5]tggwan(mac)'!$A$1:$A$65536</definedName>
    <definedName name="SDS" hidden="1">{#N/A,#N/A,FALSE,"2~8번"}</definedName>
    <definedName name="SDS_1" hidden="1">{#N/A,#N/A,FALSE,"2~8번"}</definedName>
    <definedName name="sinchook">#REF!</definedName>
    <definedName name="SSS_1" hidden="1">{#N/A,#N/A,FALSE,"2~8번"}</definedName>
    <definedName name="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r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r_1" hidden="1">{#N/A,#N/A,FALSE,"골재소요량";#N/A,#N/A,FALSE,"골재소요량"}</definedName>
    <definedName name="wer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n.2번." hidden="1">{#N/A,#N/A,FALSE,"2~8번"}</definedName>
    <definedName name="wrn.2번._1" hidden="1">{#N/A,#N/A,FALSE,"2~8번"}</definedName>
    <definedName name="wrn.골재소요량." hidden="1">{#N/A,#N/A,FALSE,"골재소요량";#N/A,#N/A,FALSE,"골재소요량"}</definedName>
    <definedName name="wrn.골재소요량._1" hidden="1">{#N/A,#N/A,FALSE,"골재소요량";#N/A,#N/A,FALSE,"골재소요량"}</definedName>
    <definedName name="wrn.교대구조계산.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n.단가표지." hidden="1">{#N/A,#N/A,FALSE,"단가표지"}</definedName>
    <definedName name="wrn.단가표지._1" hidden="1">{#N/A,#N/A,FALSE,"단가표지"}</definedName>
    <definedName name="wrn.운반시간." hidden="1">{#N/A,#N/A,FALSE,"운반시간"}</definedName>
    <definedName name="wrn.운반시간._1" hidden="1">{#N/A,#N/A,FALSE,"운반시간"}</definedName>
    <definedName name="wrn.조골재." hidden="1">{#N/A,#N/A,FALSE,"조골재"}</definedName>
    <definedName name="wrn.조골재._1" hidden="1">{#N/A,#N/A,FALSE,"조골재"}</definedName>
    <definedName name="wrn.표지목차." hidden="1">{#N/A,#N/A,FALSE,"표지목차"}</definedName>
    <definedName name="wrn.표지목차._1" hidden="1">{#N/A,#N/A,FALSE,"표지목차"}</definedName>
    <definedName name="wrn.혼합골재." hidden="1">{#N/A,#N/A,FALSE,"혼합골재"}</definedName>
    <definedName name="wrn.혼합골재._1" hidden="1">{#N/A,#N/A,FALSE,"혼합골재"}</definedName>
    <definedName name="wrn.황금동." hidden="1">{#N/A,#N/A,FALSE,"단면 제원"}</definedName>
    <definedName name="Z_20B97FC3_AC76_4B4D_9E44_F7AD03421A4A_.wvu.PrintArea" localSheetId="3" hidden="1">L형현황!$A$1:$D$80</definedName>
    <definedName name="Z_20B97FC3_AC76_4B4D_9E44_F7AD03421A4A_.wvu.PrintArea" localSheetId="4" hidden="1">성토부L형단위!$A$1:$AH$49</definedName>
    <definedName name="Z_20B97FC3_AC76_4B4D_9E44_F7AD03421A4A_.wvu.PrintTitles" localSheetId="3" hidden="1">L형현황!$1:$3</definedName>
    <definedName name="ㄱㅁ" hidden="1">[1]간지!#REF!</definedName>
    <definedName name="공제" hidden="1">[6]조명시설!#REF!</definedName>
    <definedName name="교대공" hidden="1">{#N/A,#N/A,FALSE,"단면 제원"}</definedName>
    <definedName name="기존담장및옹벽현황" hidden="1">{#N/A,#N/A,FALSE,"2~8번"}</definedName>
    <definedName name="ㄴㄴㄴ_1" hidden="1">{#N/A,#N/A,FALSE,"골재소요량";#N/A,#N/A,FALSE,"골재소요량"}</definedName>
    <definedName name="ㄴㅁㄹㅈㄹ" hidden="1">#REF!</definedName>
    <definedName name="ㄴㅇㄹ" hidden="1">{#N/A,#N/A,FALSE,"단면 제원"}</definedName>
    <definedName name="ㄷ_1" hidden="1">{#N/A,#N/A,FALSE,"2~8번"}</definedName>
    <definedName name="ㄷㄷㄷ" hidden="1">[2]조명시설!#REF!</definedName>
    <definedName name="ㄷㅎㄹㅇ" hidden="1">#REF!</definedName>
    <definedName name="단면특성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" hidden="1">#REF!</definedName>
    <definedName name="ㄹㅇ퓨ㅓㅜㅏㅗㅜㅠㅅ퐇휴ㅗㅎ" hidden="1">{#N/A,#N/A,FALSE,"조골재"}</definedName>
    <definedName name="ㅁ_1" hidden="1">{#N/A,#N/A,FALSE,"조골재"}</definedName>
    <definedName name="ㅁㄱ" hidden="1">[1]간지!#REF!</definedName>
    <definedName name="ㅁㄴ" hidden="1">[2]간지!#REF!</definedName>
    <definedName name="ㅁㄴ_1" hidden="1">{#N/A,#N/A,FALSE,"2~8번"}</definedName>
    <definedName name="ㅁㄴㅇ" hidden="1">{#N/A,#N/A,FALSE,"운반시간"}</definedName>
    <definedName name="ㅁㄴㅇ_1" hidden="1">{#N/A,#N/A,FALSE,"운반시간"}</definedName>
    <definedName name="ㅁㄷ" hidden="1">[1]간지!#REF!</definedName>
    <definedName name="ㅁㅁ_1" hidden="1">{#N/A,#N/A,FALSE,"조골재"}</definedName>
    <definedName name="ㅁㅈ" hidden="1">[1]간지!#REF!</definedName>
    <definedName name="먀" hidden="1">[1]간지!#REF!</definedName>
    <definedName name="며" hidden="1">[1]간지!#REF!</definedName>
    <definedName name="묘" hidden="1">[1]간지!#REF!</definedName>
    <definedName name="ㅂㅈ_1" hidden="1">{#N/A,#N/A,FALSE,"2~8번"}</definedName>
    <definedName name="ㅂㅈㄷ" hidden="1">{#N/A,#N/A,FALSE,"골재소요량";#N/A,#N/A,FALSE,"골재소요량"}</definedName>
    <definedName name="ㅂㅋ" hidden="1">[2]간지!#REF!</definedName>
    <definedName name="배수관날개벽집계">#REF!</definedName>
    <definedName name="손영주" hidden="1">{#N/A,#N/A,FALSE,"조골재"}</definedName>
    <definedName name="ㅇㄹㄹㅇ" hidden="1">{#N/A,#N/A,FALSE,"2~8번"}</definedName>
    <definedName name="ㅇㄹㅇ" hidden="1">{#N/A,#N/A,FALSE,"운반시간"}</definedName>
    <definedName name="ㅇ러알ㅇㄹㅇㄹ" hidden="1">[2]조명시설!#REF!</definedName>
    <definedName name="ㅇㅇ" hidden="1">#REF!</definedName>
    <definedName name="ㅇㅇㅇㅇ" hidden="1">[6]조명시설!#REF!</definedName>
    <definedName name="아">#REF!</definedName>
    <definedName name="아스콘깨기" hidden="1">{#N/A,#N/A,FALSE,"골재소요량";#N/A,#N/A,FALSE,"골재소요량"}</definedName>
    <definedName name="연경1교" hidden="1">{#N/A,#N/A,FALSE,"단면 제원"}</definedName>
    <definedName name="연경1교1" hidden="1">{#N/A,#N/A,FALSE,"단면 제원"}</definedName>
    <definedName name="우각부" hidden="1">#REF!</definedName>
    <definedName name="우각부검토11" hidden="1">#REF!</definedName>
    <definedName name="이동" hidden="1">{#N/A,#N/A,FALSE,"조골재"}</definedName>
    <definedName name="이아" hidden="1">{#N/A,#N/A,FALSE,"단면 제원"}</definedName>
    <definedName name="일반부" hidden="1">{#N/A,#N/A,FALSE,"조골재"}</definedName>
    <definedName name="일반부_1" hidden="1">{#N/A,#N/A,FALSE,"조골재"}</definedName>
    <definedName name="ㅈㄱ_1" hidden="1">{#N/A,#N/A,FALSE,"조골재"}</definedName>
    <definedName name="ㅈㅈ" hidden="1">#REF!</definedName>
    <definedName name="찰샇기" hidden="1">#REF!</definedName>
    <definedName name="ㅋ_1" hidden="1">{#N/A,#N/A,FALSE,"조골재"}</definedName>
    <definedName name="콘크리트2" hidden="1">#REF!</definedName>
    <definedName name="ㅌ_1" hidden="1">{#N/A,#N/A,FALSE,"2~8번"}</definedName>
    <definedName name="토적계산" hidden="1">'[7]배수통관(좌)'!#REF!</definedName>
    <definedName name="ㅍ_1" hidden="1">{#N/A,#N/A,FALSE,"2~8번"}</definedName>
    <definedName name="파군재교" hidden="1">{#N/A,#N/A,FALSE,"단면 제원"}</definedName>
    <definedName name="파일" hidden="1">#REF!</definedName>
    <definedName name="ㅎ5" hidden="1">{#N/A,#N/A,FALSE,"골재소요량";#N/A,#N/A,FALSE,"골재소요량"}</definedName>
    <definedName name="ㅎ5_1" hidden="1">{#N/A,#N/A,FALSE,"골재소요량";#N/A,#N/A,FALSE,"골재소요량"}</definedName>
    <definedName name="호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ㅏ_1" hidden="1">{#N/A,#N/A,FALSE,"운반시간"}</definedName>
    <definedName name="ㅑ_1" hidden="1">{#N/A,#N/A,FALSE,"조골재"}</definedName>
    <definedName name="ㅓ7" hidden="1">{#N/A,#N/A,FALSE,"단가표지"}</definedName>
    <definedName name="ㅓ7_1" hidden="1">{#N/A,#N/A,FALSE,"단가표지"}</definedName>
    <definedName name="ㅓㄴㅇ러" hidden="1">{#N/A,#N/A,FALSE,"골재소요량";#N/A,#N/A,FALSE,"골재소요량"}</definedName>
    <definedName name="ㅜ_1" hidden="1">{#N/A,#N/A,FALSE,"조골재"}</definedName>
    <definedName name="ㅠ뮤ㅐ" hidden="1">#REF!</definedName>
    <definedName name="ㅡ_1" hidden="1">{#N/A,#N/A,FALSE,"2~8번"}</definedName>
    <definedName name="ㅣㅏㅓ" hidden="1">{#N/A,#N/A,FALSE,"운반시간"}</definedName>
  </definedNames>
  <calcPr calcId="125725"/>
  <customWorkbookViews>
    <customWorkbookView name="Doh YJ - 기본 보기" guid="{20B97FC3-AC76-4B4D-9E44-F7AD03421A4A}" mergeInterval="0" personalView="1" maximized="1" windowWidth="657" windowHeight="572" activeSheetId="18"/>
  </customWorkbookViews>
</workbook>
</file>

<file path=xl/calcChain.xml><?xml version="1.0" encoding="utf-8"?>
<calcChain xmlns="http://schemas.openxmlformats.org/spreadsheetml/2006/main">
  <c r="D5" i="1"/>
  <c r="D4"/>
  <c r="R14" i="29" l="1"/>
  <c r="S14"/>
  <c r="T14"/>
  <c r="U14"/>
  <c r="V14"/>
  <c r="P8" i="35"/>
  <c r="Q30" s="1"/>
  <c r="L34"/>
  <c r="Z34" s="1"/>
  <c r="I34"/>
  <c r="I32"/>
  <c r="Z32" s="1"/>
  <c r="T30"/>
  <c r="L30"/>
  <c r="P21"/>
  <c r="P24" s="1"/>
  <c r="I30" s="1"/>
  <c r="H13"/>
  <c r="U13" s="1"/>
  <c r="E16" s="1"/>
  <c r="Z30" l="1"/>
  <c r="M52" i="34" l="1"/>
  <c r="AH65"/>
  <c r="W77" s="1"/>
  <c r="G77"/>
  <c r="J77"/>
  <c r="P77"/>
  <c r="T77"/>
  <c r="F80"/>
  <c r="N80"/>
  <c r="F83"/>
  <c r="AH83" s="1"/>
  <c r="G86"/>
  <c r="K86"/>
  <c r="S86"/>
  <c r="I91"/>
  <c r="M91"/>
  <c r="S91"/>
  <c r="W91"/>
  <c r="G94"/>
  <c r="AH94" s="1"/>
  <c r="J94"/>
  <c r="AH86" l="1"/>
  <c r="J80"/>
  <c r="AH80" s="1"/>
  <c r="AH91"/>
  <c r="AH78"/>
  <c r="F88" s="1"/>
  <c r="AH88" s="1"/>
  <c r="O14" i="29" l="1"/>
  <c r="F28" i="1"/>
  <c r="D28"/>
  <c r="AH133" i="34"/>
  <c r="P124"/>
  <c r="F127"/>
  <c r="J124"/>
  <c r="G124"/>
  <c r="H31" i="31"/>
  <c r="H32"/>
  <c r="H34"/>
  <c r="H25"/>
  <c r="H26"/>
  <c r="H27"/>
  <c r="H28"/>
  <c r="H29"/>
  <c r="AH16" i="34"/>
  <c r="W28" s="1"/>
  <c r="Y3"/>
  <c r="M3"/>
  <c r="H4" i="31"/>
  <c r="I42" i="34"/>
  <c r="M42"/>
  <c r="S42"/>
  <c r="W42"/>
  <c r="J45"/>
  <c r="G45"/>
  <c r="F34"/>
  <c r="AH34" s="1"/>
  <c r="P4" i="29" s="1"/>
  <c r="S37" i="34"/>
  <c r="G37"/>
  <c r="K37"/>
  <c r="F31"/>
  <c r="N31"/>
  <c r="T28"/>
  <c r="P28"/>
  <c r="J28"/>
  <c r="G28"/>
  <c r="H11" i="31"/>
  <c r="H15"/>
  <c r="H20"/>
  <c r="H21"/>
  <c r="H22"/>
  <c r="H23"/>
  <c r="H35"/>
  <c r="M14" i="29" l="1"/>
  <c r="E24" i="31" s="1"/>
  <c r="H24" s="1"/>
  <c r="E28" i="1"/>
  <c r="B4" i="29"/>
  <c r="AH45" i="34"/>
  <c r="E4" i="29" s="1"/>
  <c r="J31" i="34"/>
  <c r="AH31" s="1"/>
  <c r="N4" i="29" s="1"/>
  <c r="AH125" i="34"/>
  <c r="AH127"/>
  <c r="AH29"/>
  <c r="C4" i="29" s="1"/>
  <c r="AH42" i="34"/>
  <c r="G4" i="29" s="1"/>
  <c r="AH37" i="34"/>
  <c r="K4" i="29" s="1"/>
  <c r="D6" i="31"/>
  <c r="H6" s="1"/>
  <c r="E5" l="1"/>
  <c r="F130" i="34"/>
  <c r="AH130" s="1"/>
  <c r="E2" i="31"/>
  <c r="F39" i="34"/>
  <c r="AH39" s="1"/>
  <c r="F4" i="29" s="1"/>
  <c r="F5" s="1"/>
  <c r="D9" i="31" s="1"/>
  <c r="N5" i="29"/>
  <c r="D5" i="31" s="1"/>
  <c r="P5" i="29"/>
  <c r="D8" i="31" s="1"/>
  <c r="L5" i="29"/>
  <c r="E5"/>
  <c r="D16" i="31" s="1"/>
  <c r="I5" i="29"/>
  <c r="C5"/>
  <c r="D2" i="31" s="1"/>
  <c r="Q5" i="29"/>
  <c r="Q14" s="1"/>
  <c r="D5"/>
  <c r="H5"/>
  <c r="J5"/>
  <c r="K5"/>
  <c r="D36" i="31" s="1"/>
  <c r="G5" i="29"/>
  <c r="D10" i="31" s="1"/>
  <c r="H19"/>
  <c r="H7"/>
  <c r="H18"/>
  <c r="C14" i="29" l="1"/>
  <c r="F14"/>
  <c r="H17" i="31"/>
  <c r="J14" i="29"/>
  <c r="D14"/>
  <c r="D3" i="31" s="1"/>
  <c r="H3" s="1"/>
  <c r="I14" i="29"/>
  <c r="D13" i="31" s="1"/>
  <c r="H13" s="1"/>
  <c r="H14" i="29"/>
  <c r="D12" i="31" s="1"/>
  <c r="H12" s="1"/>
  <c r="L14" i="29"/>
  <c r="D14" i="31" s="1"/>
  <c r="H14" s="1"/>
  <c r="P14" i="29"/>
  <c r="H8" i="31" s="1"/>
  <c r="K14" i="29"/>
  <c r="E14"/>
  <c r="G14"/>
  <c r="N14"/>
  <c r="H5" i="31" l="1"/>
  <c r="H16"/>
  <c r="H10"/>
  <c r="H2"/>
  <c r="H9"/>
  <c r="H30" l="1"/>
  <c r="H36"/>
  <c r="H33"/>
</calcChain>
</file>

<file path=xl/sharedStrings.xml><?xml version="1.0" encoding="utf-8"?>
<sst xmlns="http://schemas.openxmlformats.org/spreadsheetml/2006/main" count="359" uniqueCount="190">
  <si>
    <t>위 치 (STA.)</t>
  </si>
  <si>
    <t>형   식  ( M )</t>
  </si>
  <si>
    <t>시 점</t>
  </si>
  <si>
    <t>종 점</t>
  </si>
  <si>
    <t>공   종</t>
  </si>
  <si>
    <t>산                출                  근                    거</t>
  </si>
  <si>
    <t>단위</t>
  </si>
  <si>
    <t>수   량</t>
  </si>
  <si>
    <t>콘크리트</t>
  </si>
  <si>
    <t>(</t>
  </si>
  <si>
    <t>)</t>
  </si>
  <si>
    <t>÷</t>
  </si>
  <si>
    <t>x</t>
  </si>
  <si>
    <t>+</t>
    <phoneticPr fontId="4" type="noConversion"/>
  </si>
  <si>
    <t>x</t>
    <phoneticPr fontId="4" type="noConversion"/>
  </si>
  <si>
    <t>㎥</t>
  </si>
  <si>
    <t>거 푸 집</t>
  </si>
  <si>
    <t>㎡</t>
  </si>
  <si>
    <t>√</t>
    <phoneticPr fontId="4" type="noConversion"/>
  </si>
  <si>
    <t>철      근</t>
    <phoneticPr fontId="4" type="noConversion"/>
  </si>
  <si>
    <t>1/1000</t>
    <phoneticPr fontId="4" type="noConversion"/>
  </si>
  <si>
    <t>TON</t>
    <phoneticPr fontId="4" type="noConversion"/>
  </si>
  <si>
    <t>(D19 mm)</t>
    <phoneticPr fontId="4" type="noConversion"/>
  </si>
  <si>
    <t>되메우기</t>
  </si>
  <si>
    <t>신축이음</t>
  </si>
  <si>
    <t>(T=10mm)</t>
    <phoneticPr fontId="4" type="noConversion"/>
  </si>
  <si>
    <t>수축줄눈</t>
  </si>
  <si>
    <t>{</t>
  </si>
  <si>
    <t>m</t>
  </si>
  <si>
    <t>(6 X 50)</t>
    <phoneticPr fontId="4" type="noConversion"/>
  </si>
  <si>
    <t>비닐깔기</t>
  </si>
  <si>
    <t>(</t>
    <phoneticPr fontId="4" type="noConversion"/>
  </si>
  <si>
    <t>되메우기</t>
    <phoneticPr fontId="4" type="noConversion"/>
  </si>
  <si>
    <t>시공이음</t>
    <phoneticPr fontId="4" type="noConversion"/>
  </si>
  <si>
    <t>D19 L=</t>
    <phoneticPr fontId="4" type="noConversion"/>
  </si>
  <si>
    <t>C.T.C</t>
    <phoneticPr fontId="4" type="noConversion"/>
  </si>
  <si>
    <t>x</t>
    <phoneticPr fontId="12" type="noConversion"/>
  </si>
  <si>
    <t>2EA</t>
    <phoneticPr fontId="12" type="noConversion"/>
  </si>
  <si>
    <t>＋</t>
    <phoneticPr fontId="4" type="noConversion"/>
  </si>
  <si>
    <t xml:space="preserve">} </t>
    <phoneticPr fontId="4" type="noConversion"/>
  </si>
  <si>
    <t>철   근</t>
  </si>
  <si>
    <t>TON</t>
  </si>
  <si>
    <t>㎡</t>
    <phoneticPr fontId="4" type="noConversion"/>
  </si>
  <si>
    <t>구   분</t>
  </si>
  <si>
    <t>합   계</t>
  </si>
  <si>
    <t>유용토</t>
  </si>
  <si>
    <t>리핑암</t>
  </si>
  <si>
    <t>발파암</t>
  </si>
  <si>
    <t>Φ200m/m</t>
  </si>
  <si>
    <t>부 직 포</t>
  </si>
  <si>
    <t xml:space="preserve"> T=10m/m</t>
  </si>
  <si>
    <t>Φ50m/m</t>
  </si>
  <si>
    <t>토  사</t>
  </si>
  <si>
    <t>P.V.C PIPE</t>
  </si>
  <si>
    <t>D 13</t>
  </si>
  <si>
    <t>단 위</t>
    <phoneticPr fontId="4" type="noConversion"/>
  </si>
  <si>
    <t>무      근                  콘크리트</t>
    <phoneticPr fontId="4" type="noConversion"/>
  </si>
  <si>
    <t>합판 3회</t>
    <phoneticPr fontId="4" type="noConversion"/>
  </si>
  <si>
    <t>D 19</t>
    <phoneticPr fontId="4" type="noConversion"/>
  </si>
  <si>
    <t>6x50</t>
    <phoneticPr fontId="4" type="noConversion"/>
  </si>
  <si>
    <t>스      틸            그레이팅</t>
    <phoneticPr fontId="4" type="noConversion"/>
  </si>
  <si>
    <t>1000x450x50</t>
    <phoneticPr fontId="4" type="noConversion"/>
  </si>
  <si>
    <t>EA</t>
    <phoneticPr fontId="4" type="noConversion"/>
  </si>
  <si>
    <t>Φ150m/m</t>
    <phoneticPr fontId="4" type="noConversion"/>
  </si>
  <si>
    <t>(600×600)</t>
    <phoneticPr fontId="4" type="noConversion"/>
  </si>
  <si>
    <t>몰  탈</t>
    <phoneticPr fontId="4" type="noConversion"/>
  </si>
  <si>
    <t>1 : 3</t>
    <phoneticPr fontId="4" type="noConversion"/>
  </si>
  <si>
    <t>뒷채움</t>
    <phoneticPr fontId="4" type="noConversion"/>
  </si>
  <si>
    <t>선택층재</t>
    <phoneticPr fontId="4" type="noConversion"/>
  </si>
  <si>
    <t>면고르기</t>
    <phoneticPr fontId="4" type="noConversion"/>
  </si>
  <si>
    <t>다 짐</t>
    <phoneticPr fontId="4" type="noConversion"/>
  </si>
  <si>
    <t>터 파 기</t>
    <phoneticPr fontId="4" type="noConversion"/>
  </si>
  <si>
    <t>스틸
그레이팅</t>
    <phoneticPr fontId="4" type="noConversion"/>
  </si>
  <si>
    <t>400x990x50</t>
    <phoneticPr fontId="4" type="noConversion"/>
  </si>
  <si>
    <t>500x995x50</t>
    <phoneticPr fontId="4" type="noConversion"/>
  </si>
  <si>
    <t>700x995x75</t>
    <phoneticPr fontId="4" type="noConversion"/>
  </si>
  <si>
    <t>m</t>
    <phoneticPr fontId="4" type="noConversion"/>
  </si>
  <si>
    <t>되메우기</t>
    <phoneticPr fontId="4" type="noConversion"/>
  </si>
  <si>
    <t>보  차  도  경  계  석   (m)</t>
    <phoneticPr fontId="4" type="noConversion"/>
  </si>
  <si>
    <t>A형직선부</t>
    <phoneticPr fontId="4" type="noConversion"/>
  </si>
  <si>
    <t>A형곡선부</t>
    <phoneticPr fontId="4" type="noConversion"/>
  </si>
  <si>
    <t>B 형</t>
    <phoneticPr fontId="4" type="noConversion"/>
  </si>
  <si>
    <t>C 형</t>
    <phoneticPr fontId="4" type="noConversion"/>
  </si>
  <si>
    <t>무 근  콘  크  리  트</t>
    <phoneticPr fontId="4" type="noConversion"/>
  </si>
  <si>
    <t>뒷채움</t>
    <phoneticPr fontId="4" type="noConversion"/>
  </si>
  <si>
    <t>부 직 포</t>
    <phoneticPr fontId="4" type="noConversion"/>
  </si>
  <si>
    <t>몰  탈</t>
    <phoneticPr fontId="4" type="noConversion"/>
  </si>
  <si>
    <t>비   고</t>
    <phoneticPr fontId="4" type="noConversion"/>
  </si>
  <si>
    <t>연 장</t>
    <phoneticPr fontId="4" type="noConversion"/>
  </si>
  <si>
    <t>6 x 50</t>
    <phoneticPr fontId="4" type="noConversion"/>
  </si>
  <si>
    <t>Φ150m/m</t>
    <phoneticPr fontId="4" type="noConversion"/>
  </si>
  <si>
    <t>쇄석</t>
    <phoneticPr fontId="4" type="noConversion"/>
  </si>
  <si>
    <t>토  사</t>
    <phoneticPr fontId="4" type="noConversion"/>
  </si>
  <si>
    <t>600×600</t>
    <phoneticPr fontId="4" type="noConversion"/>
  </si>
  <si>
    <t>문양거푸집</t>
    <phoneticPr fontId="4" type="noConversion"/>
  </si>
  <si>
    <t>D 19</t>
    <phoneticPr fontId="4" type="noConversion"/>
  </si>
  <si>
    <t>1 : 3</t>
    <phoneticPr fontId="4" type="noConversion"/>
  </si>
  <si>
    <t>합   계</t>
    <phoneticPr fontId="4" type="noConversion"/>
  </si>
  <si>
    <t>보차도
경  계
블  럭</t>
    <phoneticPr fontId="4" type="noConversion"/>
  </si>
  <si>
    <t>250*300*1000</t>
    <phoneticPr fontId="4" type="noConversion"/>
  </si>
  <si>
    <t>250*300*500</t>
    <phoneticPr fontId="4" type="noConversion"/>
  </si>
  <si>
    <t>250*300
*70*1000</t>
    <phoneticPr fontId="4" type="noConversion"/>
  </si>
  <si>
    <t>250*70*1000</t>
    <phoneticPr fontId="4" type="noConversion"/>
  </si>
  <si>
    <t>200*300
*1000</t>
    <phoneticPr fontId="4" type="noConversion"/>
  </si>
  <si>
    <t>200*300
*500</t>
    <phoneticPr fontId="4" type="noConversion"/>
  </si>
  <si>
    <t>200*300*
70*1000</t>
    <phoneticPr fontId="4" type="noConversion"/>
  </si>
  <si>
    <t>200*70
*1000</t>
    <phoneticPr fontId="4" type="noConversion"/>
  </si>
  <si>
    <t>비 고</t>
    <phoneticPr fontId="3" type="noConversion"/>
  </si>
  <si>
    <t>합  계</t>
    <phoneticPr fontId="3" type="noConversion"/>
  </si>
  <si>
    <t>40-160-8</t>
    <phoneticPr fontId="4" type="noConversion"/>
  </si>
  <si>
    <t>리핑암</t>
    <phoneticPr fontId="4" type="noConversion"/>
  </si>
  <si>
    <t>발파암</t>
    <phoneticPr fontId="4" type="noConversion"/>
  </si>
  <si>
    <t>방향</t>
    <phoneticPr fontId="3" type="noConversion"/>
  </si>
  <si>
    <t>+ (</t>
    <phoneticPr fontId="4" type="noConversion"/>
  </si>
  <si>
    <t>+</t>
    <phoneticPr fontId="12" type="noConversion"/>
  </si>
  <si>
    <t xml:space="preserve"> 2.25 ( Kg/m )</t>
    <phoneticPr fontId="4" type="noConversion"/>
  </si>
  <si>
    <t>(</t>
    <phoneticPr fontId="4" type="noConversion"/>
  </si>
  <si>
    <t>+</t>
    <phoneticPr fontId="4" type="noConversion"/>
  </si>
  <si>
    <t>)</t>
    <phoneticPr fontId="4" type="noConversion"/>
  </si>
  <si>
    <t>x</t>
    <phoneticPr fontId="4" type="noConversion"/>
  </si>
  <si>
    <t>+</t>
    <phoneticPr fontId="4" type="noConversion"/>
  </si>
  <si>
    <t>}</t>
    <phoneticPr fontId="4" type="noConversion"/>
  </si>
  <si>
    <t>H=0.3m</t>
    <phoneticPr fontId="3" type="noConversion"/>
  </si>
  <si>
    <t>유공관</t>
    <phoneticPr fontId="4" type="noConversion"/>
  </si>
  <si>
    <t>자 갈</t>
    <phoneticPr fontId="4" type="noConversion"/>
  </si>
  <si>
    <t>잡 석</t>
    <phoneticPr fontId="4" type="noConversion"/>
  </si>
  <si>
    <t>(유로폼)</t>
    <phoneticPr fontId="4" type="noConversion"/>
  </si>
  <si>
    <t>유 로 폼</t>
    <phoneticPr fontId="4" type="noConversion"/>
  </si>
  <si>
    <t>문     양</t>
    <phoneticPr fontId="4" type="noConversion"/>
  </si>
  <si>
    <t>T=10m/m</t>
    <phoneticPr fontId="4" type="noConversion"/>
  </si>
  <si>
    <t>25-21-8</t>
    <phoneticPr fontId="4" type="noConversion"/>
  </si>
  <si>
    <t>40-16-8</t>
    <phoneticPr fontId="4" type="noConversion"/>
  </si>
  <si>
    <t>성토부 L형측구(TYPE-2)</t>
    <phoneticPr fontId="4" type="noConversion"/>
  </si>
  <si>
    <t>성토부 L형측구(TYPE-1)</t>
    <phoneticPr fontId="4" type="noConversion"/>
  </si>
  <si>
    <t>TYPE-1</t>
    <phoneticPr fontId="3" type="noConversion"/>
  </si>
  <si>
    <t>TYPE-2</t>
    <phoneticPr fontId="3" type="noConversion"/>
  </si>
  <si>
    <t>TYPE-3</t>
    <phoneticPr fontId="3" type="noConversion"/>
  </si>
  <si>
    <t>TYPE-1</t>
    <phoneticPr fontId="4" type="noConversion"/>
  </si>
  <si>
    <t>(25-21-8)</t>
    <phoneticPr fontId="4" type="noConversion"/>
  </si>
  <si>
    <t>성토부 L형측구(TYPE-2)</t>
    <phoneticPr fontId="4" type="noConversion"/>
  </si>
  <si>
    <t>H=0.0m</t>
    <phoneticPr fontId="3" type="noConversion"/>
  </si>
  <si>
    <t>실연장</t>
    <phoneticPr fontId="3" type="noConversion"/>
  </si>
  <si>
    <t>"</t>
    <phoneticPr fontId="3" type="noConversion"/>
  </si>
  <si>
    <t>x</t>
    <phoneticPr fontId="32" type="noConversion"/>
  </si>
  <si>
    <t>( 1 M 당 )</t>
  </si>
  <si>
    <t>콘 크 리 트</t>
    <phoneticPr fontId="32" type="noConversion"/>
  </si>
  <si>
    <t>)</t>
    <phoneticPr fontId="32" type="noConversion"/>
  </si>
  <si>
    <t>(</t>
    <phoneticPr fontId="32" type="noConversion"/>
  </si>
  <si>
    <t>거  푸  집</t>
    <phoneticPr fontId="32" type="noConversion"/>
  </si>
  <si>
    <t>X</t>
    <phoneticPr fontId="32" type="noConversion"/>
  </si>
  <si>
    <t>=</t>
    <phoneticPr fontId="32" type="noConversion"/>
  </si>
  <si>
    <t>㎥</t>
    <phoneticPr fontId="32" type="noConversion"/>
  </si>
  <si>
    <t>도로경계석 단위수량 산출</t>
    <phoneticPr fontId="4" type="noConversion"/>
  </si>
  <si>
    <t>도로경계석</t>
    <phoneticPr fontId="32" type="noConversion"/>
  </si>
  <si>
    <t>공  종</t>
    <phoneticPr fontId="32" type="noConversion"/>
  </si>
  <si>
    <t>산     출     근     거</t>
    <phoneticPr fontId="32" type="noConversion"/>
  </si>
  <si>
    <t>수  량</t>
    <phoneticPr fontId="32" type="noConversion"/>
  </si>
  <si>
    <t>-</t>
    <phoneticPr fontId="32" type="noConversion"/>
  </si>
  <si>
    <t>(25-21-8)</t>
    <phoneticPr fontId="32" type="noConversion"/>
  </si>
  <si>
    <t>㎡</t>
    <phoneticPr fontId="32" type="noConversion"/>
  </si>
  <si>
    <t>(합 판 6 회)</t>
    <phoneticPr fontId="32" type="noConversion"/>
  </si>
  <si>
    <t>이 음 몰 탈</t>
    <phoneticPr fontId="32" type="noConversion"/>
  </si>
  <si>
    <t>x</t>
    <phoneticPr fontId="32" type="noConversion"/>
  </si>
  <si>
    <t>x</t>
    <phoneticPr fontId="32" type="noConversion"/>
  </si>
  <si>
    <t>)</t>
    <phoneticPr fontId="32" type="noConversion"/>
  </si>
  <si>
    <t>X</t>
    <phoneticPr fontId="32" type="noConversion"/>
  </si>
  <si>
    <t>=</t>
    <phoneticPr fontId="32" type="noConversion"/>
  </si>
  <si>
    <t>㎥</t>
    <phoneticPr fontId="32" type="noConversion"/>
  </si>
  <si>
    <t>( 1 : 3)</t>
    <phoneticPr fontId="32" type="noConversion"/>
  </si>
  <si>
    <t>도로경계석</t>
    <phoneticPr fontId="32" type="noConversion"/>
  </si>
  <si>
    <t>기</t>
    <phoneticPr fontId="32" type="noConversion"/>
  </si>
  <si>
    <t>성</t>
    <phoneticPr fontId="32" type="noConversion"/>
  </si>
  <si>
    <t>제</t>
    <phoneticPr fontId="32" type="noConversion"/>
  </si>
  <si>
    <t>품</t>
    <phoneticPr fontId="32" type="noConversion"/>
  </si>
  <si>
    <t>( 콘 크 리 트 )</t>
    <phoneticPr fontId="32" type="noConversion"/>
  </si>
  <si>
    <t>EA</t>
    <phoneticPr fontId="32" type="noConversion"/>
  </si>
  <si>
    <t xml:space="preserve">(150x150x1000) </t>
    <phoneticPr fontId="32" type="noConversion"/>
  </si>
  <si>
    <t>Type-3</t>
    <phoneticPr fontId="31" type="noConversion"/>
  </si>
  <si>
    <t>H=0.2m</t>
    <phoneticPr fontId="3" type="noConversion"/>
  </si>
  <si>
    <t>유로폼</t>
    <phoneticPr fontId="4" type="noConversion"/>
  </si>
  <si>
    <t>간단</t>
    <phoneticPr fontId="4" type="noConversion"/>
  </si>
  <si>
    <t>경걔석</t>
    <phoneticPr fontId="4" type="noConversion"/>
  </si>
  <si>
    <t>200×200</t>
    <phoneticPr fontId="4" type="noConversion"/>
  </si>
  <si>
    <t>ea</t>
    <phoneticPr fontId="4" type="noConversion"/>
  </si>
  <si>
    <t>L형측구
(type-1)</t>
    <phoneticPr fontId="4" type="noConversion"/>
  </si>
  <si>
    <t>L형측구
(type-3)</t>
    <phoneticPr fontId="4" type="noConversion"/>
  </si>
  <si>
    <t>화강암경계석</t>
    <phoneticPr fontId="4" type="noConversion"/>
  </si>
  <si>
    <t>m</t>
    <phoneticPr fontId="4" type="noConversion"/>
  </si>
  <si>
    <t>우</t>
    <phoneticPr fontId="2" type="noConversion"/>
  </si>
  <si>
    <t>좌</t>
    <phoneticPr fontId="2" type="noConversion"/>
  </si>
</sst>
</file>

<file path=xl/styles.xml><?xml version="1.0" encoding="utf-8"?>
<styleSheet xmlns="http://schemas.openxmlformats.org/spreadsheetml/2006/main">
  <numFmts count="23">
    <numFmt numFmtId="41" formatCode="_-* #,##0_-;\-* #,##0_-;_-* &quot;-&quot;_-;_-@_-"/>
    <numFmt numFmtId="176" formatCode="0.0"/>
    <numFmt numFmtId="177" formatCode="0&quot;+&quot;000.0"/>
    <numFmt numFmtId="178" formatCode="#,##0.0_);[Red]\(#,##0.0\)"/>
    <numFmt numFmtId="179" formatCode="#,##0.000_);[Red]\(#,##0.000\)"/>
    <numFmt numFmtId="180" formatCode="#,##0.0000_);[Red]\(#,##0.0000\)"/>
    <numFmt numFmtId="181" formatCode="#,##0.00_);[Red]\(#,##0.00\)"/>
    <numFmt numFmtId="182" formatCode="0.000"/>
    <numFmt numFmtId="183" formatCode="0,000.00"/>
    <numFmt numFmtId="184" formatCode="#,##0_ "/>
    <numFmt numFmtId="185" formatCode="0.00_ "/>
    <numFmt numFmtId="186" formatCode="0.00_);[Red]\(0.00\)"/>
    <numFmt numFmtId="187" formatCode="0.0_ "/>
    <numFmt numFmtId="188" formatCode="0.000_ "/>
    <numFmt numFmtId="189" formatCode="0.000_);[Red]\(0.000\)"/>
    <numFmt numFmtId="190" formatCode="#,##0.000_ "/>
    <numFmt numFmtId="191" formatCode="&quot;교통섬&quot;000.0"/>
    <numFmt numFmtId="192" formatCode="&quot;₩&quot;#,##0;[Red]&quot;₩&quot;&quot;₩&quot;\-#,##0"/>
    <numFmt numFmtId="193" formatCode="&quot;₩&quot;#,##0.00;[Red]&quot;₩&quot;&quot;₩&quot;&quot;₩&quot;&quot;₩&quot;&quot;₩&quot;&quot;₩&quot;\-#,##0.00"/>
    <numFmt numFmtId="194" formatCode="0\+000.0"/>
    <numFmt numFmtId="195" formatCode="0.0;[Red]0.0"/>
    <numFmt numFmtId="196" formatCode="0.000000"/>
    <numFmt numFmtId="197" formatCode="0.00000"/>
  </numFmts>
  <fonts count="35">
    <font>
      <sz val="11"/>
      <name val="돋움"/>
      <family val="3"/>
      <charset val="129"/>
    </font>
    <font>
      <sz val="11"/>
      <name val="돋움"/>
      <family val="3"/>
      <charset val="129"/>
    </font>
    <font>
      <b/>
      <u val="double"/>
      <sz val="16"/>
      <name val="돋움"/>
      <family val="3"/>
      <charset val="129"/>
    </font>
    <font>
      <b/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10"/>
      <color indexed="8"/>
      <name val="돋움"/>
      <family val="3"/>
      <charset val="129"/>
    </font>
    <font>
      <sz val="10"/>
      <name val="Arial"/>
      <family val="2"/>
    </font>
    <font>
      <vertAlign val="superscript"/>
      <sz val="10"/>
      <name val="돋움"/>
      <family val="3"/>
      <charset val="129"/>
    </font>
    <font>
      <b/>
      <sz val="11"/>
      <color indexed="8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1"/>
      <color indexed="8"/>
      <name val="돋움"/>
      <family val="3"/>
      <charset val="129"/>
    </font>
    <font>
      <sz val="9"/>
      <color indexed="8"/>
      <name val="돋움"/>
      <family val="3"/>
      <charset val="129"/>
    </font>
    <font>
      <sz val="11"/>
      <name val="굴림"/>
      <family val="3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  <font>
      <sz val="8"/>
      <name val="굴림"/>
      <family val="3"/>
      <charset val="129"/>
    </font>
    <font>
      <sz val="9"/>
      <name val="굴림"/>
      <family val="3"/>
      <charset val="129"/>
    </font>
    <font>
      <sz val="8"/>
      <color indexed="10"/>
      <name val="돋움"/>
      <family val="3"/>
      <charset val="129"/>
    </font>
    <font>
      <b/>
      <u/>
      <sz val="14"/>
      <name val="돋움"/>
      <family val="3"/>
      <charset val="129"/>
    </font>
    <font>
      <sz val="12"/>
      <name val="뼻뮝"/>
      <family val="1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12"/>
      <name val="돋움"/>
      <family val="3"/>
      <charset val="129"/>
    </font>
    <font>
      <b/>
      <u/>
      <sz val="16"/>
      <name val="돋움"/>
      <family val="3"/>
      <charset val="129"/>
    </font>
    <font>
      <b/>
      <u/>
      <sz val="18"/>
      <name val="돋움"/>
      <family val="3"/>
      <charset val="129"/>
    </font>
    <font>
      <sz val="12"/>
      <color indexed="8"/>
      <name val="돋움"/>
      <family val="3"/>
      <charset val="129"/>
    </font>
    <font>
      <sz val="10"/>
      <name val="MS Sans Serif"/>
      <family val="2"/>
    </font>
    <font>
      <sz val="8"/>
      <name val="Arial"/>
      <family val="2"/>
    </font>
    <font>
      <sz val="10"/>
      <color indexed="12"/>
      <name val="돋움"/>
      <family val="3"/>
      <charset val="129"/>
    </font>
    <font>
      <b/>
      <sz val="12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24" fillId="0" borderId="0"/>
    <xf numFmtId="41" fontId="1" fillId="0" borderId="0" applyFont="0" applyFill="0" applyBorder="0" applyAlignment="0" applyProtection="0"/>
    <xf numFmtId="192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0" fillId="0" borderId="0"/>
    <xf numFmtId="0" fontId="1" fillId="0" borderId="0" applyFont="0" applyFill="0" applyBorder="0" applyProtection="0">
      <alignment horizontal="center" vertical="center"/>
      <protection hidden="1"/>
    </xf>
    <xf numFmtId="0" fontId="25" fillId="0" borderId="0"/>
    <xf numFmtId="0" fontId="25" fillId="0" borderId="0"/>
    <xf numFmtId="0" fontId="25" fillId="0" borderId="0"/>
  </cellStyleXfs>
  <cellXfs count="475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184" fontId="8" fillId="0" borderId="0" xfId="0" applyNumberFormat="1" applyFont="1" applyBorder="1"/>
    <xf numFmtId="184" fontId="8" fillId="0" borderId="0" xfId="0" applyNumberFormat="1" applyFont="1" applyBorder="1" applyAlignment="1">
      <alignment horizontal="center"/>
    </xf>
    <xf numFmtId="184" fontId="8" fillId="0" borderId="13" xfId="0" applyNumberFormat="1" applyFont="1" applyBorder="1"/>
    <xf numFmtId="184" fontId="8" fillId="0" borderId="0" xfId="0" applyNumberFormat="1" applyFont="1" applyBorder="1" applyAlignment="1">
      <alignment horizontal="left" vertical="top"/>
    </xf>
    <xf numFmtId="184" fontId="8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2" xfId="0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0" fillId="0" borderId="18" xfId="0" applyBorder="1" applyAlignment="1">
      <alignment horizontal="centerContinuous"/>
    </xf>
    <xf numFmtId="0" fontId="0" fillId="0" borderId="5" xfId="0" applyBorder="1"/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/>
    <xf numFmtId="182" fontId="5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5" fillId="0" borderId="0" xfId="0" applyFont="1" applyAlignment="1">
      <alignment horizontal="center"/>
    </xf>
    <xf numFmtId="0" fontId="5" fillId="0" borderId="0" xfId="0" quotePrefix="1" applyFont="1"/>
    <xf numFmtId="0" fontId="10" fillId="0" borderId="0" xfId="0" quotePrefix="1" applyFont="1"/>
    <xf numFmtId="2" fontId="10" fillId="0" borderId="0" xfId="0" applyNumberFormat="1" applyFont="1" applyAlignment="1">
      <alignment horizontal="center"/>
    </xf>
    <xf numFmtId="0" fontId="5" fillId="0" borderId="12" xfId="0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182" fontId="5" fillId="0" borderId="18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5" fillId="0" borderId="0" xfId="0" applyFont="1" applyAlignment="1">
      <alignment horizontal="centerContinuous"/>
    </xf>
    <xf numFmtId="185" fontId="5" fillId="0" borderId="0" xfId="0" quotePrefix="1" applyNumberFormat="1" applyFont="1" applyAlignment="1">
      <alignment horizontal="center"/>
    </xf>
    <xf numFmtId="0" fontId="5" fillId="0" borderId="0" xfId="0" quotePrefix="1" applyFont="1" applyAlignment="1"/>
    <xf numFmtId="0" fontId="5" fillId="0" borderId="0" xfId="0" applyFont="1" applyAlignment="1"/>
    <xf numFmtId="2" fontId="5" fillId="0" borderId="0" xfId="0" applyNumberFormat="1" applyFont="1" applyAlignment="1">
      <alignment horizontal="center"/>
    </xf>
    <xf numFmtId="186" fontId="5" fillId="0" borderId="0" xfId="0" applyNumberFormat="1" applyFont="1" applyAlignment="1">
      <alignment horizontal="center"/>
    </xf>
    <xf numFmtId="0" fontId="11" fillId="0" borderId="0" xfId="0" applyFont="1" applyAlignment="1">
      <alignment horizontal="left" vertical="center"/>
    </xf>
    <xf numFmtId="185" fontId="5" fillId="0" borderId="0" xfId="0" applyNumberFormat="1" applyFont="1" applyAlignment="1">
      <alignment horizontal="center"/>
    </xf>
    <xf numFmtId="0" fontId="5" fillId="0" borderId="13" xfId="0" applyFont="1" applyBorder="1" applyAlignment="1">
      <alignment horizontal="center"/>
    </xf>
    <xf numFmtId="189" fontId="5" fillId="0" borderId="18" xfId="0" applyNumberFormat="1" applyFont="1" applyBorder="1" applyAlignment="1">
      <alignment horizontal="center"/>
    </xf>
    <xf numFmtId="0" fontId="5" fillId="0" borderId="12" xfId="0" applyFont="1" applyBorder="1"/>
    <xf numFmtId="0" fontId="5" fillId="0" borderId="13" xfId="0" applyFont="1" applyBorder="1"/>
    <xf numFmtId="0" fontId="5" fillId="0" borderId="18" xfId="0" applyFont="1" applyBorder="1"/>
    <xf numFmtId="0" fontId="5" fillId="0" borderId="18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12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/>
    </xf>
    <xf numFmtId="0" fontId="5" fillId="0" borderId="13" xfId="0" applyFont="1" applyBorder="1" applyAlignment="1">
      <alignment horizontal="centerContinuous" vertical="center"/>
    </xf>
    <xf numFmtId="0" fontId="5" fillId="0" borderId="0" xfId="0" quotePrefix="1" applyFont="1" applyAlignment="1">
      <alignment horizontal="centerContinuous"/>
    </xf>
    <xf numFmtId="0" fontId="5" fillId="0" borderId="1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176" fontId="5" fillId="0" borderId="0" xfId="0" applyNumberFormat="1" applyFont="1" applyAlignment="1">
      <alignment horizontal="centerContinuous"/>
    </xf>
    <xf numFmtId="184" fontId="8" fillId="0" borderId="0" xfId="0" applyNumberFormat="1" applyFont="1" applyBorder="1" applyAlignment="1">
      <alignment horizontal="center" vertical="top"/>
    </xf>
    <xf numFmtId="2" fontId="5" fillId="0" borderId="0" xfId="0" quotePrefix="1" applyNumberFormat="1" applyFont="1" applyAlignment="1">
      <alignment horizontal="centerContinuous"/>
    </xf>
    <xf numFmtId="2" fontId="5" fillId="0" borderId="0" xfId="0" applyNumberFormat="1" applyFont="1" applyAlignment="1">
      <alignment horizontal="centerContinuous"/>
    </xf>
    <xf numFmtId="187" fontId="5" fillId="0" borderId="0" xfId="0" applyNumberFormat="1" applyFont="1" applyAlignment="1">
      <alignment horizontal="center"/>
    </xf>
    <xf numFmtId="188" fontId="5" fillId="0" borderId="18" xfId="0" applyNumberFormat="1" applyFont="1" applyBorder="1" applyAlignment="1">
      <alignment horizont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5" xfId="0" applyFont="1" applyBorder="1"/>
    <xf numFmtId="0" fontId="5" fillId="0" borderId="14" xfId="0" applyFont="1" applyBorder="1"/>
    <xf numFmtId="0" fontId="5" fillId="0" borderId="16" xfId="0" applyFont="1" applyBorder="1"/>
    <xf numFmtId="0" fontId="5" fillId="0" borderId="5" xfId="0" applyFont="1" applyBorder="1"/>
    <xf numFmtId="176" fontId="5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14" fillId="0" borderId="0" xfId="0" applyFont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 wrapText="1"/>
    </xf>
    <xf numFmtId="177" fontId="8" fillId="0" borderId="4" xfId="0" applyNumberFormat="1" applyFont="1" applyBorder="1" applyAlignment="1">
      <alignment horizontal="center" vertical="center" wrapText="1"/>
    </xf>
    <xf numFmtId="179" fontId="15" fillId="0" borderId="17" xfId="0" applyNumberFormat="1" applyFont="1" applyBorder="1" applyAlignment="1">
      <alignment horizontal="left" vertical="top"/>
    </xf>
    <xf numFmtId="179" fontId="15" fillId="0" borderId="10" xfId="0" applyNumberFormat="1" applyFont="1" applyBorder="1" applyAlignment="1">
      <alignment horizontal="left" vertical="top"/>
    </xf>
    <xf numFmtId="180" fontId="15" fillId="0" borderId="17" xfId="0" applyNumberFormat="1" applyFont="1" applyBorder="1" applyAlignment="1">
      <alignment horizontal="left" vertical="top"/>
    </xf>
    <xf numFmtId="181" fontId="15" fillId="0" borderId="5" xfId="0" applyNumberFormat="1" applyFont="1" applyBorder="1" applyAlignment="1">
      <alignment horizontal="right"/>
    </xf>
    <xf numFmtId="180" fontId="15" fillId="0" borderId="5" xfId="0" applyNumberFormat="1" applyFont="1" applyBorder="1" applyAlignment="1">
      <alignment horizontal="right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4" xfId="0" quotePrefix="1" applyFont="1" applyFill="1" applyBorder="1" applyAlignment="1">
      <alignment horizontal="center" vertical="center"/>
    </xf>
    <xf numFmtId="0" fontId="21" fillId="2" borderId="19" xfId="0" applyFont="1" applyFill="1" applyBorder="1" applyAlignment="1">
      <alignment horizontal="centerContinuous" vertical="center"/>
    </xf>
    <xf numFmtId="0" fontId="21" fillId="2" borderId="19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176" fontId="21" fillId="0" borderId="4" xfId="0" applyNumberFormat="1" applyFont="1" applyBorder="1" applyAlignment="1">
      <alignment horizontal="right" vertical="center"/>
    </xf>
    <xf numFmtId="176" fontId="21" fillId="0" borderId="17" xfId="0" applyNumberFormat="1" applyFont="1" applyBorder="1" applyAlignment="1">
      <alignment horizontal="right" vertical="center"/>
    </xf>
    <xf numFmtId="182" fontId="21" fillId="0" borderId="0" xfId="0" applyNumberFormat="1" applyFont="1" applyBorder="1" applyAlignment="1">
      <alignment horizontal="center" vertical="center"/>
    </xf>
    <xf numFmtId="182" fontId="21" fillId="0" borderId="4" xfId="0" applyNumberFormat="1" applyFont="1" applyBorder="1" applyAlignment="1">
      <alignment horizontal="right" vertical="center"/>
    </xf>
    <xf numFmtId="178" fontId="9" fillId="0" borderId="5" xfId="0" applyNumberFormat="1" applyFont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Continuous" vertical="center"/>
    </xf>
    <xf numFmtId="0" fontId="5" fillId="2" borderId="4" xfId="0" quotePrefix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2" fontId="9" fillId="0" borderId="5" xfId="0" applyNumberFormat="1" applyFont="1" applyBorder="1" applyAlignment="1">
      <alignment horizontal="right" vertical="center"/>
    </xf>
    <xf numFmtId="1" fontId="9" fillId="0" borderId="17" xfId="0" applyNumberFormat="1" applyFont="1" applyBorder="1" applyAlignment="1">
      <alignment horizontal="left" vertical="top"/>
    </xf>
    <xf numFmtId="183" fontId="13" fillId="0" borderId="5" xfId="0" applyNumberFormat="1" applyFont="1" applyBorder="1" applyAlignment="1">
      <alignment horizontal="center" vertical="center"/>
    </xf>
    <xf numFmtId="181" fontId="15" fillId="0" borderId="14" xfId="0" applyNumberFormat="1" applyFont="1" applyBorder="1" applyAlignment="1">
      <alignment horizontal="right"/>
    </xf>
    <xf numFmtId="180" fontId="8" fillId="0" borderId="5" xfId="0" applyNumberFormat="1" applyFont="1" applyBorder="1" applyAlignment="1">
      <alignment horizontal="right"/>
    </xf>
    <xf numFmtId="0" fontId="21" fillId="2" borderId="4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Continuous" vertical="center"/>
    </xf>
    <xf numFmtId="0" fontId="18" fillId="2" borderId="24" xfId="0" applyFont="1" applyFill="1" applyBorder="1" applyAlignment="1">
      <alignment horizontal="centerContinuous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178" fontId="19" fillId="0" borderId="25" xfId="0" applyNumberFormat="1" applyFont="1" applyBorder="1" applyAlignment="1">
      <alignment horizontal="right" vertical="center"/>
    </xf>
    <xf numFmtId="0" fontId="21" fillId="2" borderId="5" xfId="0" applyFont="1" applyFill="1" applyBorder="1" applyAlignment="1">
      <alignment horizontal="center" vertical="center"/>
    </xf>
    <xf numFmtId="179" fontId="19" fillId="0" borderId="25" xfId="0" applyNumberFormat="1" applyFont="1" applyBorder="1" applyAlignment="1">
      <alignment horizontal="right" vertical="center"/>
    </xf>
    <xf numFmtId="0" fontId="21" fillId="2" borderId="17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Continuous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 wrapText="1"/>
    </xf>
    <xf numFmtId="178" fontId="19" fillId="0" borderId="26" xfId="0" applyNumberFormat="1" applyFont="1" applyBorder="1" applyAlignment="1">
      <alignment horizontal="right" vertical="center"/>
    </xf>
    <xf numFmtId="0" fontId="21" fillId="2" borderId="18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Continuous"/>
    </xf>
    <xf numFmtId="0" fontId="5" fillId="2" borderId="1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7" fontId="8" fillId="0" borderId="28" xfId="0" applyNumberFormat="1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center" vertical="center" wrapText="1"/>
    </xf>
    <xf numFmtId="191" fontId="22" fillId="0" borderId="0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84" fontId="0" fillId="0" borderId="0" xfId="0" applyNumberFormat="1"/>
    <xf numFmtId="0" fontId="5" fillId="0" borderId="12" xfId="0" applyFont="1" applyBorder="1" applyAlignment="1"/>
    <xf numFmtId="182" fontId="5" fillId="0" borderId="0" xfId="0" applyNumberFormat="1" applyFont="1" applyAlignment="1"/>
    <xf numFmtId="2" fontId="5" fillId="0" borderId="0" xfId="0" applyNumberFormat="1" applyFont="1" applyAlignment="1"/>
    <xf numFmtId="184" fontId="8" fillId="0" borderId="0" xfId="0" applyNumberFormat="1" applyFont="1" applyBorder="1" applyAlignment="1">
      <alignment vertical="center" textRotation="90"/>
    </xf>
    <xf numFmtId="184" fontId="8" fillId="0" borderId="0" xfId="0" applyNumberFormat="1" applyFont="1" applyBorder="1" applyAlignment="1">
      <alignment textRotation="90"/>
    </xf>
    <xf numFmtId="184" fontId="8" fillId="0" borderId="13" xfId="0" applyNumberFormat="1" applyFont="1" applyBorder="1" applyAlignment="1">
      <alignment horizontal="center" vertical="center" textRotation="90"/>
    </xf>
    <xf numFmtId="0" fontId="21" fillId="2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84" fontId="8" fillId="0" borderId="0" xfId="0" applyNumberFormat="1" applyFont="1" applyBorder="1" applyAlignment="1">
      <alignment horizontal="center" vertical="top"/>
    </xf>
    <xf numFmtId="184" fontId="8" fillId="0" borderId="0" xfId="0" applyNumberFormat="1" applyFont="1" applyBorder="1" applyAlignment="1">
      <alignment horizontal="center"/>
    </xf>
    <xf numFmtId="182" fontId="5" fillId="0" borderId="0" xfId="0" applyNumberFormat="1" applyFont="1" applyAlignment="1">
      <alignment horizontal="center"/>
    </xf>
    <xf numFmtId="185" fontId="5" fillId="0" borderId="0" xfId="0" quotePrefix="1" applyNumberFormat="1" applyFont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5" fillId="0" borderId="12" xfId="0" applyFont="1" applyBorder="1"/>
    <xf numFmtId="0" fontId="5" fillId="0" borderId="13" xfId="0" applyFont="1" applyBorder="1"/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/>
    </xf>
    <xf numFmtId="0" fontId="5" fillId="0" borderId="12" xfId="0" applyFont="1" applyBorder="1"/>
    <xf numFmtId="0" fontId="5" fillId="0" borderId="13" xfId="0" applyFont="1" applyBorder="1"/>
    <xf numFmtId="0" fontId="8" fillId="0" borderId="0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84" fontId="8" fillId="0" borderId="0" xfId="0" applyNumberFormat="1" applyFont="1" applyBorder="1" applyAlignment="1">
      <alignment horizontal="center"/>
    </xf>
    <xf numFmtId="184" fontId="8" fillId="0" borderId="0" xfId="0" applyNumberFormat="1" applyFont="1" applyBorder="1" applyAlignment="1">
      <alignment horizontal="center" vertical="top"/>
    </xf>
    <xf numFmtId="184" fontId="8" fillId="0" borderId="15" xfId="0" applyNumberFormat="1" applyFont="1" applyBorder="1"/>
    <xf numFmtId="184" fontId="8" fillId="0" borderId="15" xfId="0" applyNumberFormat="1" applyFont="1" applyBorder="1" applyAlignment="1">
      <alignment horizontal="left" vertical="top"/>
    </xf>
    <xf numFmtId="0" fontId="0" fillId="0" borderId="0" xfId="0" applyBorder="1" applyAlignment="1"/>
    <xf numFmtId="0" fontId="0" fillId="0" borderId="13" xfId="0" applyBorder="1" applyAlignment="1"/>
    <xf numFmtId="184" fontId="8" fillId="0" borderId="16" xfId="0" applyNumberFormat="1" applyFont="1" applyBorder="1"/>
    <xf numFmtId="176" fontId="5" fillId="0" borderId="14" xfId="0" applyNumberFormat="1" applyFont="1" applyBorder="1" applyAlignment="1">
      <alignment horizontal="center" vertical="center"/>
    </xf>
    <xf numFmtId="176" fontId="5" fillId="0" borderId="2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5" fillId="0" borderId="0" xfId="0" applyFont="1" applyBorder="1"/>
    <xf numFmtId="0" fontId="0" fillId="0" borderId="36" xfId="0" applyBorder="1"/>
    <xf numFmtId="0" fontId="0" fillId="0" borderId="37" xfId="0" applyBorder="1"/>
    <xf numFmtId="0" fontId="0" fillId="0" borderId="39" xfId="0" applyBorder="1"/>
    <xf numFmtId="0" fontId="0" fillId="0" borderId="38" xfId="0" applyBorder="1"/>
    <xf numFmtId="184" fontId="8" fillId="0" borderId="39" xfId="0" applyNumberFormat="1" applyFont="1" applyBorder="1"/>
    <xf numFmtId="184" fontId="8" fillId="0" borderId="39" xfId="0" applyNumberFormat="1" applyFont="1" applyBorder="1" applyAlignment="1">
      <alignment horizontal="center" vertical="center" textRotation="90"/>
    </xf>
    <xf numFmtId="0" fontId="0" fillId="0" borderId="21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38" xfId="0" applyBorder="1" applyAlignment="1">
      <alignment horizontal="centerContinuous"/>
    </xf>
    <xf numFmtId="0" fontId="0" fillId="0" borderId="31" xfId="0" applyBorder="1" applyAlignment="1">
      <alignment horizontal="centerContinuous"/>
    </xf>
    <xf numFmtId="0" fontId="0" fillId="0" borderId="43" xfId="0" applyBorder="1"/>
    <xf numFmtId="0" fontId="0" fillId="0" borderId="41" xfId="0" applyBorder="1" applyAlignment="1">
      <alignment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5" fillId="0" borderId="0" xfId="0" quotePrefix="1" applyFont="1" applyBorder="1"/>
    <xf numFmtId="0" fontId="10" fillId="0" borderId="0" xfId="0" quotePrefix="1" applyFont="1" applyBorder="1"/>
    <xf numFmtId="2" fontId="10" fillId="0" borderId="0" xfId="0" applyNumberFormat="1" applyFont="1" applyBorder="1" applyAlignment="1">
      <alignment horizontal="center"/>
    </xf>
    <xf numFmtId="182" fontId="5" fillId="0" borderId="3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5" fillId="0" borderId="0" xfId="0" quotePrefix="1" applyFont="1" applyBorder="1" applyAlignment="1"/>
    <xf numFmtId="0" fontId="5" fillId="0" borderId="0" xfId="0" applyFont="1" applyBorder="1" applyAlignment="1"/>
    <xf numFmtId="0" fontId="8" fillId="0" borderId="38" xfId="0" applyFont="1" applyBorder="1" applyAlignment="1">
      <alignment horizontal="center"/>
    </xf>
    <xf numFmtId="182" fontId="5" fillId="0" borderId="0" xfId="0" applyNumberFormat="1" applyFont="1" applyBorder="1" applyAlignment="1">
      <alignment horizontal="center"/>
    </xf>
    <xf numFmtId="185" fontId="5" fillId="0" borderId="0" xfId="0" quotePrefix="1" applyNumberFormat="1" applyFont="1" applyBorder="1" applyAlignment="1">
      <alignment horizontal="center"/>
    </xf>
    <xf numFmtId="186" fontId="5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left" vertical="center"/>
    </xf>
    <xf numFmtId="189" fontId="5" fillId="0" borderId="31" xfId="0" applyNumberFormat="1" applyFont="1" applyBorder="1" applyAlignment="1">
      <alignment horizontal="center"/>
    </xf>
    <xf numFmtId="0" fontId="5" fillId="0" borderId="31" xfId="0" applyFont="1" applyBorder="1"/>
    <xf numFmtId="0" fontId="5" fillId="0" borderId="38" xfId="0" applyFont="1" applyBorder="1" applyAlignment="1">
      <alignment horizontal="center" vertical="center"/>
    </xf>
    <xf numFmtId="187" fontId="5" fillId="0" borderId="0" xfId="0" applyNumberFormat="1" applyFont="1" applyBorder="1" applyAlignment="1">
      <alignment horizontal="center"/>
    </xf>
    <xf numFmtId="188" fontId="5" fillId="0" borderId="31" xfId="0" applyNumberFormat="1" applyFont="1" applyBorder="1" applyAlignment="1">
      <alignment horizontal="center"/>
    </xf>
    <xf numFmtId="0" fontId="5" fillId="0" borderId="38" xfId="0" applyFont="1" applyBorder="1" applyAlignment="1">
      <alignment vertical="center"/>
    </xf>
    <xf numFmtId="0" fontId="5" fillId="0" borderId="39" xfId="0" applyFont="1" applyBorder="1"/>
    <xf numFmtId="2" fontId="5" fillId="0" borderId="0" xfId="0" applyNumberFormat="1" applyFont="1" applyBorder="1" applyAlignment="1"/>
    <xf numFmtId="182" fontId="5" fillId="0" borderId="39" xfId="0" applyNumberFormat="1" applyFont="1" applyBorder="1" applyAlignment="1">
      <alignment horizontal="center"/>
    </xf>
    <xf numFmtId="176" fontId="5" fillId="0" borderId="0" xfId="0" applyNumberFormat="1" applyFont="1" applyBorder="1" applyAlignment="1">
      <alignment horizontal="centerContinuous"/>
    </xf>
    <xf numFmtId="2" fontId="5" fillId="0" borderId="0" xfId="0" quotePrefix="1" applyNumberFormat="1" applyFont="1" applyBorder="1" applyAlignment="1">
      <alignment horizontal="centerContinuous"/>
    </xf>
    <xf numFmtId="2" fontId="5" fillId="0" borderId="0" xfId="0" applyNumberFormat="1" applyFont="1" applyBorder="1" applyAlignment="1">
      <alignment horizontal="centerContinuous"/>
    </xf>
    <xf numFmtId="0" fontId="5" fillId="0" borderId="0" xfId="0" quotePrefix="1" applyFont="1" applyBorder="1" applyAlignment="1">
      <alignment horizontal="centerContinuous"/>
    </xf>
    <xf numFmtId="188" fontId="5" fillId="0" borderId="39" xfId="0" applyNumberFormat="1" applyFont="1" applyBorder="1" applyAlignment="1">
      <alignment horizontal="center"/>
    </xf>
    <xf numFmtId="185" fontId="5" fillId="0" borderId="0" xfId="0" applyNumberFormat="1" applyFont="1" applyBorder="1" applyAlignment="1">
      <alignment horizontal="center"/>
    </xf>
    <xf numFmtId="0" fontId="5" fillId="0" borderId="44" xfId="0" applyFont="1" applyBorder="1" applyAlignment="1">
      <alignment vertical="center"/>
    </xf>
    <xf numFmtId="0" fontId="5" fillId="0" borderId="45" xfId="0" applyFont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5" xfId="0" applyFont="1" applyBorder="1"/>
    <xf numFmtId="0" fontId="5" fillId="0" borderId="47" xfId="0" applyFont="1" applyBorder="1"/>
    <xf numFmtId="0" fontId="5" fillId="0" borderId="46" xfId="0" applyFont="1" applyBorder="1"/>
    <xf numFmtId="0" fontId="5" fillId="0" borderId="48" xfId="0" applyFont="1" applyBorder="1"/>
    <xf numFmtId="187" fontId="5" fillId="0" borderId="4" xfId="0" applyNumberFormat="1" applyFont="1" applyBorder="1" applyAlignment="1">
      <alignment horizontal="center" vertical="center"/>
    </xf>
    <xf numFmtId="177" fontId="5" fillId="0" borderId="49" xfId="0" applyNumberFormat="1" applyFont="1" applyBorder="1" applyAlignment="1">
      <alignment horizontal="center" vertical="center"/>
    </xf>
    <xf numFmtId="194" fontId="26" fillId="0" borderId="4" xfId="10" applyNumberFormat="1" applyFont="1" applyBorder="1" applyAlignment="1" applyProtection="1">
      <alignment horizontal="center" vertical="center"/>
    </xf>
    <xf numFmtId="0" fontId="5" fillId="0" borderId="49" xfId="0" applyFont="1" applyBorder="1" applyAlignment="1">
      <alignment horizontal="center" vertical="center"/>
    </xf>
    <xf numFmtId="176" fontId="5" fillId="0" borderId="49" xfId="0" applyNumberFormat="1" applyFont="1" applyBorder="1" applyAlignment="1">
      <alignment horizontal="center" vertical="center"/>
    </xf>
    <xf numFmtId="185" fontId="26" fillId="0" borderId="0" xfId="10" applyNumberFormat="1" applyFont="1" applyAlignment="1" applyProtection="1">
      <alignment horizontal="center" vertical="center"/>
    </xf>
    <xf numFmtId="195" fontId="26" fillId="0" borderId="4" xfId="10" applyNumberFormat="1" applyFont="1" applyBorder="1" applyAlignment="1" applyProtection="1">
      <alignment horizontal="center" vertical="center"/>
    </xf>
    <xf numFmtId="177" fontId="5" fillId="0" borderId="50" xfId="0" applyNumberFormat="1" applyFont="1" applyBorder="1" applyAlignment="1">
      <alignment horizontal="center" vertical="center"/>
    </xf>
    <xf numFmtId="194" fontId="26" fillId="0" borderId="8" xfId="10" applyNumberFormat="1" applyFont="1" applyBorder="1" applyAlignment="1" applyProtection="1">
      <alignment horizontal="center" vertical="center"/>
    </xf>
    <xf numFmtId="177" fontId="5" fillId="0" borderId="38" xfId="0" applyNumberFormat="1" applyFont="1" applyBorder="1" applyAlignment="1">
      <alignment horizontal="center" vertical="center"/>
    </xf>
    <xf numFmtId="0" fontId="27" fillId="0" borderId="0" xfId="11" applyFont="1"/>
    <xf numFmtId="0" fontId="28" fillId="0" borderId="20" xfId="11" applyFont="1" applyBorder="1" applyAlignment="1">
      <alignment horizontal="centerContinuous" vertical="center"/>
    </xf>
    <xf numFmtId="0" fontId="29" fillId="0" borderId="36" xfId="11" applyFont="1" applyBorder="1" applyAlignment="1">
      <alignment horizontal="centerContinuous" vertical="center"/>
    </xf>
    <xf numFmtId="0" fontId="27" fillId="0" borderId="36" xfId="11" applyFont="1" applyBorder="1" applyAlignment="1">
      <alignment horizontal="centerContinuous" vertical="center"/>
    </xf>
    <xf numFmtId="0" fontId="30" fillId="0" borderId="36" xfId="11" applyFont="1" applyBorder="1" applyAlignment="1">
      <alignment horizontal="centerContinuous" vertical="center"/>
    </xf>
    <xf numFmtId="0" fontId="27" fillId="0" borderId="37" xfId="11" applyFont="1" applyBorder="1" applyAlignment="1">
      <alignment horizontal="centerContinuous" vertical="center"/>
    </xf>
    <xf numFmtId="0" fontId="5" fillId="0" borderId="0" xfId="11" applyFont="1" applyBorder="1" applyAlignment="1">
      <alignment horizontal="centerContinuous" vertical="center"/>
    </xf>
    <xf numFmtId="0" fontId="5" fillId="0" borderId="39" xfId="11" applyFont="1" applyBorder="1" applyAlignment="1">
      <alignment horizontal="centerContinuous" vertical="center"/>
    </xf>
    <xf numFmtId="0" fontId="5" fillId="0" borderId="38" xfId="11" applyFont="1" applyBorder="1"/>
    <xf numFmtId="0" fontId="5" fillId="0" borderId="0" xfId="11" applyFont="1" applyBorder="1"/>
    <xf numFmtId="0" fontId="5" fillId="0" borderId="39" xfId="11" applyFont="1" applyBorder="1"/>
    <xf numFmtId="0" fontId="5" fillId="0" borderId="38" xfId="11" applyFont="1" applyBorder="1" applyAlignment="1">
      <alignment horizontal="center"/>
    </xf>
    <xf numFmtId="0" fontId="5" fillId="0" borderId="0" xfId="11" applyFont="1" applyBorder="1" applyAlignment="1">
      <alignment horizontal="center"/>
    </xf>
    <xf numFmtId="0" fontId="5" fillId="0" borderId="0" xfId="11" applyFont="1" applyBorder="1" applyAlignment="1">
      <alignment horizontal="centerContinuous"/>
    </xf>
    <xf numFmtId="0" fontId="5" fillId="0" borderId="51" xfId="11" applyFont="1" applyBorder="1" applyAlignment="1">
      <alignment horizontal="center"/>
    </xf>
    <xf numFmtId="0" fontId="5" fillId="0" borderId="52" xfId="11" applyFont="1" applyBorder="1" applyAlignment="1">
      <alignment horizontal="center"/>
    </xf>
    <xf numFmtId="0" fontId="5" fillId="0" borderId="0" xfId="11" applyFont="1" applyBorder="1" applyAlignment="1"/>
    <xf numFmtId="0" fontId="5" fillId="0" borderId="39" xfId="11" applyFont="1" applyBorder="1" applyAlignment="1">
      <alignment horizontal="centerContinuous"/>
    </xf>
    <xf numFmtId="0" fontId="5" fillId="0" borderId="10" xfId="11" applyFont="1" applyBorder="1" applyAlignment="1">
      <alignment horizontal="centerContinuous"/>
    </xf>
    <xf numFmtId="0" fontId="5" fillId="0" borderId="0" xfId="11" applyFont="1" applyBorder="1" applyAlignment="1">
      <alignment horizontal="center" vertical="center"/>
    </xf>
    <xf numFmtId="0" fontId="5" fillId="0" borderId="53" xfId="11" applyFont="1" applyBorder="1" applyAlignment="1">
      <alignment horizontal="center" vertical="center"/>
    </xf>
    <xf numFmtId="0" fontId="5" fillId="3" borderId="9" xfId="11" applyFont="1" applyFill="1" applyBorder="1" applyAlignment="1">
      <alignment horizontal="center" vertical="center"/>
    </xf>
    <xf numFmtId="0" fontId="5" fillId="3" borderId="10" xfId="11" applyFont="1" applyFill="1" applyBorder="1" applyAlignment="1">
      <alignment horizontal="center" vertical="center"/>
    </xf>
    <xf numFmtId="0" fontId="5" fillId="3" borderId="11" xfId="11" applyFont="1" applyFill="1" applyBorder="1" applyAlignment="1">
      <alignment horizontal="center" vertical="center"/>
    </xf>
    <xf numFmtId="0" fontId="5" fillId="3" borderId="12" xfId="11" applyFont="1" applyFill="1" applyBorder="1" applyAlignment="1">
      <alignment horizontal="center" vertical="center"/>
    </xf>
    <xf numFmtId="0" fontId="5" fillId="3" borderId="0" xfId="11" applyFont="1" applyFill="1" applyBorder="1" applyAlignment="1">
      <alignment horizontal="center" vertical="center"/>
    </xf>
    <xf numFmtId="0" fontId="5" fillId="3" borderId="13" xfId="11" applyFont="1" applyFill="1" applyBorder="1" applyAlignment="1">
      <alignment horizontal="center" vertical="center"/>
    </xf>
    <xf numFmtId="0" fontId="5" fillId="0" borderId="54" xfId="11" applyFont="1" applyBorder="1" applyAlignment="1">
      <alignment horizontal="center" vertical="center"/>
    </xf>
    <xf numFmtId="0" fontId="5" fillId="0" borderId="55" xfId="11" applyFont="1" applyBorder="1" applyAlignment="1">
      <alignment horizontal="center" vertical="center"/>
    </xf>
    <xf numFmtId="0" fontId="5" fillId="0" borderId="9" xfId="11" applyFont="1" applyBorder="1" applyAlignment="1">
      <alignment horizontal="center" vertical="center"/>
    </xf>
    <xf numFmtId="0" fontId="5" fillId="3" borderId="14" xfId="11" applyFont="1" applyFill="1" applyBorder="1" applyAlignment="1">
      <alignment horizontal="center" vertical="center"/>
    </xf>
    <xf numFmtId="0" fontId="5" fillId="3" borderId="15" xfId="11" applyFont="1" applyFill="1" applyBorder="1" applyAlignment="1">
      <alignment horizontal="center" vertical="center"/>
    </xf>
    <xf numFmtId="0" fontId="5" fillId="3" borderId="16" xfId="11" applyFont="1" applyFill="1" applyBorder="1" applyAlignment="1">
      <alignment horizontal="center" vertical="center"/>
    </xf>
    <xf numFmtId="0" fontId="5" fillId="0" borderId="11" xfId="11" applyFont="1" applyBorder="1" applyAlignment="1">
      <alignment horizontal="center" vertical="center"/>
    </xf>
    <xf numFmtId="0" fontId="5" fillId="0" borderId="12" xfId="11" applyFont="1" applyBorder="1" applyAlignment="1">
      <alignment horizontal="center" vertical="center"/>
    </xf>
    <xf numFmtId="0" fontId="5" fillId="0" borderId="13" xfId="11" applyFont="1" applyBorder="1" applyAlignment="1">
      <alignment horizontal="center" vertical="center"/>
    </xf>
    <xf numFmtId="0" fontId="5" fillId="0" borderId="0" xfId="11" applyFont="1" applyBorder="1" applyAlignment="1">
      <alignment vertical="center"/>
    </xf>
    <xf numFmtId="0" fontId="33" fillId="0" borderId="0" xfId="11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/>
    </xf>
    <xf numFmtId="0" fontId="9" fillId="0" borderId="15" xfId="11" applyFont="1" applyFill="1" applyBorder="1" applyAlignment="1">
      <alignment horizontal="center" vertical="center"/>
    </xf>
    <xf numFmtId="0" fontId="5" fillId="0" borderId="16" xfId="11" applyFont="1" applyBorder="1" applyAlignment="1">
      <alignment horizontal="center" vertical="center"/>
    </xf>
    <xf numFmtId="0" fontId="5" fillId="0" borderId="56" xfId="11" applyFont="1" applyBorder="1" applyAlignment="1">
      <alignment horizontal="center" vertical="center"/>
    </xf>
    <xf numFmtId="0" fontId="5" fillId="0" borderId="51" xfId="11" applyFont="1" applyBorder="1" applyAlignment="1">
      <alignment horizontal="center" vertical="center"/>
    </xf>
    <xf numFmtId="0" fontId="33" fillId="0" borderId="56" xfId="11" applyFont="1" applyBorder="1" applyAlignment="1">
      <alignment horizontal="center" vertical="center"/>
    </xf>
    <xf numFmtId="0" fontId="5" fillId="0" borderId="52" xfId="11" applyFont="1" applyBorder="1" applyAlignment="1">
      <alignment horizontal="center" vertical="center"/>
    </xf>
    <xf numFmtId="0" fontId="5" fillId="0" borderId="0" xfId="11" applyFont="1" applyBorder="1" applyAlignment="1">
      <alignment horizontal="left"/>
    </xf>
    <xf numFmtId="0" fontId="6" fillId="0" borderId="0" xfId="11" applyFont="1" applyBorder="1" applyAlignment="1">
      <alignment horizontal="left"/>
    </xf>
    <xf numFmtId="0" fontId="5" fillId="0" borderId="39" xfId="11" applyFont="1" applyBorder="1" applyAlignment="1">
      <alignment horizontal="left"/>
    </xf>
    <xf numFmtId="0" fontId="3" fillId="4" borderId="57" xfId="11" applyFont="1" applyFill="1" applyBorder="1" applyAlignment="1">
      <alignment horizontal="centerContinuous" vertical="center"/>
    </xf>
    <xf numFmtId="0" fontId="3" fillId="4" borderId="58" xfId="11" applyFont="1" applyFill="1" applyBorder="1" applyAlignment="1">
      <alignment horizontal="centerContinuous" vertical="center"/>
    </xf>
    <xf numFmtId="0" fontId="3" fillId="4" borderId="59" xfId="11" applyFont="1" applyFill="1" applyBorder="1" applyAlignment="1">
      <alignment horizontal="centerContinuous" vertical="center"/>
    </xf>
    <xf numFmtId="0" fontId="3" fillId="4" borderId="60" xfId="11" applyFont="1" applyFill="1" applyBorder="1" applyAlignment="1">
      <alignment horizontal="centerContinuous" vertical="center"/>
    </xf>
    <xf numFmtId="0" fontId="3" fillId="4" borderId="61" xfId="11" applyFont="1" applyFill="1" applyBorder="1" applyAlignment="1">
      <alignment horizontal="centerContinuous" vertical="center"/>
    </xf>
    <xf numFmtId="2" fontId="5" fillId="0" borderId="0" xfId="11" applyNumberFormat="1" applyFont="1" applyBorder="1" applyAlignment="1">
      <alignment horizontal="center"/>
    </xf>
    <xf numFmtId="187" fontId="5" fillId="0" borderId="0" xfId="11" applyNumberFormat="1" applyFont="1" applyBorder="1" applyAlignment="1">
      <alignment horizontal="center"/>
    </xf>
    <xf numFmtId="0" fontId="5" fillId="0" borderId="54" xfId="11" applyFont="1" applyBorder="1" applyAlignment="1">
      <alignment horizontal="center" vertical="top"/>
    </xf>
    <xf numFmtId="2" fontId="5" fillId="0" borderId="54" xfId="11" applyNumberFormat="1" applyFont="1" applyBorder="1" applyAlignment="1">
      <alignment horizontal="center" vertical="top"/>
    </xf>
    <xf numFmtId="182" fontId="6" fillId="0" borderId="54" xfId="11" applyNumberFormat="1" applyFont="1" applyBorder="1" applyAlignment="1">
      <alignment horizontal="center" vertical="top"/>
    </xf>
    <xf numFmtId="182" fontId="6" fillId="0" borderId="69" xfId="11" applyNumberFormat="1" applyFont="1" applyBorder="1" applyAlignment="1">
      <alignment horizontal="center" vertical="top"/>
    </xf>
    <xf numFmtId="2" fontId="6" fillId="0" borderId="54" xfId="11" applyNumberFormat="1" applyFont="1" applyBorder="1" applyAlignment="1">
      <alignment horizontal="center" vertical="top"/>
    </xf>
    <xf numFmtId="0" fontId="6" fillId="0" borderId="70" xfId="11" applyFont="1" applyBorder="1" applyAlignment="1">
      <alignment horizontal="center" vertical="top"/>
    </xf>
    <xf numFmtId="0" fontId="5" fillId="0" borderId="53" xfId="11" applyFont="1" applyBorder="1" applyAlignment="1">
      <alignment horizontal="center"/>
    </xf>
    <xf numFmtId="197" fontId="6" fillId="0" borderId="54" xfId="11" applyNumberFormat="1" applyFont="1" applyBorder="1" applyAlignment="1">
      <alignment horizontal="center" vertical="top"/>
    </xf>
    <xf numFmtId="197" fontId="6" fillId="0" borderId="69" xfId="11" applyNumberFormat="1" applyFont="1" applyBorder="1" applyAlignment="1">
      <alignment horizontal="center" vertical="top"/>
    </xf>
    <xf numFmtId="0" fontId="5" fillId="0" borderId="45" xfId="11" applyFont="1" applyBorder="1" applyAlignment="1">
      <alignment horizontal="center" vertical="top"/>
    </xf>
    <xf numFmtId="197" fontId="6" fillId="0" borderId="45" xfId="11" applyNumberFormat="1" applyFont="1" applyBorder="1" applyAlignment="1">
      <alignment horizontal="center" vertical="top"/>
    </xf>
    <xf numFmtId="1" fontId="6" fillId="0" borderId="45" xfId="11" applyNumberFormat="1" applyFont="1" applyBorder="1" applyAlignment="1">
      <alignment horizontal="center" vertical="top"/>
    </xf>
    <xf numFmtId="1" fontId="6" fillId="0" borderId="47" xfId="11" applyNumberFormat="1" applyFont="1" applyBorder="1" applyAlignment="1">
      <alignment horizontal="center" vertical="top"/>
    </xf>
    <xf numFmtId="2" fontId="6" fillId="0" borderId="45" xfId="11" applyNumberFormat="1" applyFont="1" applyBorder="1" applyAlignment="1">
      <alignment horizontal="center" vertical="top"/>
    </xf>
    <xf numFmtId="0" fontId="6" fillId="0" borderId="75" xfId="11" applyFont="1" applyBorder="1" applyAlignment="1">
      <alignment horizontal="center" vertical="top"/>
    </xf>
    <xf numFmtId="0" fontId="27" fillId="0" borderId="0" xfId="11" applyFont="1" applyAlignment="1">
      <alignment vertical="center"/>
    </xf>
    <xf numFmtId="0" fontId="27" fillId="0" borderId="0" xfId="11" applyFont="1" applyAlignment="1">
      <alignment horizontal="left" vertical="center"/>
    </xf>
    <xf numFmtId="0" fontId="27" fillId="0" borderId="0" xfId="11" applyFont="1" applyAlignment="1">
      <alignment vertical="top"/>
    </xf>
    <xf numFmtId="0" fontId="5" fillId="2" borderId="19" xfId="0" applyFont="1" applyFill="1" applyBorder="1" applyAlignment="1">
      <alignment vertical="center"/>
    </xf>
    <xf numFmtId="0" fontId="18" fillId="2" borderId="4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 wrapText="1" shrinkToFit="1"/>
    </xf>
    <xf numFmtId="0" fontId="20" fillId="2" borderId="5" xfId="0" applyFont="1" applyFill="1" applyBorder="1" applyAlignment="1">
      <alignment horizontal="center" vertical="center" wrapText="1" shrinkToFi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8" fontId="9" fillId="0" borderId="9" xfId="2" applyNumberFormat="1" applyFont="1" applyBorder="1" applyAlignment="1">
      <alignment horizontal="center" vertical="center"/>
    </xf>
    <xf numFmtId="178" fontId="5" fillId="0" borderId="14" xfId="0" applyNumberFormat="1" applyFont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8" fontId="9" fillId="0" borderId="9" xfId="0" applyNumberFormat="1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177" fontId="5" fillId="0" borderId="34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5" fillId="0" borderId="3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82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88" fontId="5" fillId="0" borderId="0" xfId="0" applyNumberFormat="1" applyFont="1" applyBorder="1" applyAlignment="1">
      <alignment horizontal="center"/>
    </xf>
    <xf numFmtId="176" fontId="5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12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182" fontId="5" fillId="0" borderId="0" xfId="0" applyNumberFormat="1" applyFont="1" applyAlignment="1">
      <alignment horizontal="center"/>
    </xf>
    <xf numFmtId="188" fontId="5" fillId="0" borderId="0" xfId="0" applyNumberFormat="1" applyFont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90" fontId="5" fillId="0" borderId="0" xfId="0" applyNumberFormat="1" applyFont="1" applyBorder="1" applyAlignment="1">
      <alignment horizontal="center"/>
    </xf>
    <xf numFmtId="189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/>
    <xf numFmtId="0" fontId="8" fillId="0" borderId="3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85" fontId="5" fillId="0" borderId="0" xfId="0" quotePrefix="1" applyNumberFormat="1" applyFont="1" applyBorder="1" applyAlignment="1">
      <alignment horizontal="center"/>
    </xf>
    <xf numFmtId="182" fontId="5" fillId="0" borderId="0" xfId="0" quotePrefix="1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184" fontId="8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9" fillId="0" borderId="0" xfId="0" applyFont="1" applyBorder="1" applyAlignment="1">
      <alignment horizontal="left" vertical="top"/>
    </xf>
    <xf numFmtId="184" fontId="8" fillId="0" borderId="0" xfId="0" applyNumberFormat="1" applyFont="1" applyBorder="1" applyAlignment="1">
      <alignment horizontal="center" vertical="center" textRotation="90"/>
    </xf>
    <xf numFmtId="184" fontId="8" fillId="0" borderId="0" xfId="0" applyNumberFormat="1" applyFont="1" applyBorder="1" applyAlignment="1">
      <alignment horizontal="center"/>
    </xf>
    <xf numFmtId="184" fontId="8" fillId="0" borderId="0" xfId="0" applyNumberFormat="1" applyFont="1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184" fontId="8" fillId="0" borderId="39" xfId="0" applyNumberFormat="1" applyFont="1" applyBorder="1" applyAlignment="1">
      <alignment horizontal="left" vertical="center" textRotation="90"/>
    </xf>
    <xf numFmtId="0" fontId="8" fillId="0" borderId="0" xfId="0" applyFont="1" applyBorder="1" applyAlignment="1">
      <alignment horizontal="center" vertical="center" textRotation="90"/>
    </xf>
    <xf numFmtId="184" fontId="4" fillId="0" borderId="0" xfId="0" quotePrefix="1" applyNumberFormat="1" applyFont="1" applyBorder="1" applyAlignment="1">
      <alignment horizontal="left" textRotation="75"/>
    </xf>
    <xf numFmtId="184" fontId="8" fillId="0" borderId="0" xfId="0" applyNumberFormat="1" applyFont="1" applyBorder="1" applyAlignment="1">
      <alignment horizontal="left" vertical="center" textRotation="90"/>
    </xf>
    <xf numFmtId="184" fontId="8" fillId="0" borderId="15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76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/>
    <xf numFmtId="0" fontId="5" fillId="0" borderId="13" xfId="0" applyFont="1" applyBorder="1"/>
    <xf numFmtId="190" fontId="5" fillId="0" borderId="0" xfId="0" applyNumberFormat="1" applyFont="1" applyAlignment="1">
      <alignment horizontal="center"/>
    </xf>
    <xf numFmtId="189" fontId="5" fillId="0" borderId="0" xfId="0" applyNumberFormat="1" applyFont="1" applyAlignment="1">
      <alignment horizontal="center"/>
    </xf>
    <xf numFmtId="2" fontId="5" fillId="0" borderId="0" xfId="0" applyNumberFormat="1" applyFont="1"/>
    <xf numFmtId="185" fontId="5" fillId="0" borderId="0" xfId="0" quotePrefix="1" applyNumberFormat="1" applyFont="1" applyAlignment="1">
      <alignment horizontal="center"/>
    </xf>
    <xf numFmtId="182" fontId="5" fillId="0" borderId="0" xfId="0" quotePrefix="1" applyNumberFormat="1" applyFont="1" applyAlignment="1">
      <alignment horizontal="center"/>
    </xf>
    <xf numFmtId="184" fontId="8" fillId="0" borderId="13" xfId="0" applyNumberFormat="1" applyFont="1" applyBorder="1" applyAlignment="1">
      <alignment horizontal="left" vertical="center" textRotation="90"/>
    </xf>
    <xf numFmtId="184" fontId="8" fillId="0" borderId="24" xfId="0" applyNumberFormat="1" applyFont="1" applyBorder="1" applyAlignment="1">
      <alignment horizontal="center"/>
    </xf>
    <xf numFmtId="0" fontId="0" fillId="0" borderId="0" xfId="0" applyAlignment="1">
      <alignment horizontal="center" textRotation="90"/>
    </xf>
    <xf numFmtId="0" fontId="8" fillId="0" borderId="12" xfId="0" applyFont="1" applyBorder="1" applyAlignment="1">
      <alignment horizontal="center"/>
    </xf>
    <xf numFmtId="0" fontId="23" fillId="0" borderId="20" xfId="0" applyFont="1" applyBorder="1" applyAlignment="1">
      <alignment horizontal="left"/>
    </xf>
    <xf numFmtId="0" fontId="23" fillId="0" borderId="36" xfId="0" applyFont="1" applyBorder="1" applyAlignment="1">
      <alignment horizontal="left"/>
    </xf>
    <xf numFmtId="0" fontId="23" fillId="0" borderId="38" xfId="0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5" fillId="0" borderId="44" xfId="11" applyFont="1" applyBorder="1" applyAlignment="1">
      <alignment horizontal="center" vertical="top"/>
    </xf>
    <xf numFmtId="0" fontId="27" fillId="0" borderId="45" xfId="13" applyFont="1" applyBorder="1" applyAlignment="1">
      <alignment horizontal="center"/>
    </xf>
    <xf numFmtId="0" fontId="27" fillId="0" borderId="46" xfId="13" applyFont="1" applyBorder="1" applyAlignment="1">
      <alignment horizontal="center"/>
    </xf>
    <xf numFmtId="196" fontId="6" fillId="0" borderId="73" xfId="11" applyNumberFormat="1" applyFont="1" applyBorder="1" applyAlignment="1">
      <alignment horizontal="center"/>
    </xf>
    <xf numFmtId="196" fontId="34" fillId="0" borderId="53" xfId="13" applyNumberFormat="1" applyFont="1" applyBorder="1" applyAlignment="1">
      <alignment horizontal="center"/>
    </xf>
    <xf numFmtId="0" fontId="6" fillId="0" borderId="53" xfId="11" applyFont="1" applyBorder="1" applyAlignment="1">
      <alignment horizontal="center"/>
    </xf>
    <xf numFmtId="0" fontId="34" fillId="0" borderId="74" xfId="13" applyFont="1" applyBorder="1" applyAlignment="1">
      <alignment horizontal="center"/>
    </xf>
    <xf numFmtId="0" fontId="5" fillId="0" borderId="67" xfId="11" applyFont="1" applyBorder="1" applyAlignment="1">
      <alignment horizontal="center" vertical="top"/>
    </xf>
    <xf numFmtId="0" fontId="27" fillId="0" borderId="54" xfId="13" applyFont="1" applyBorder="1" applyAlignment="1">
      <alignment horizontal="center"/>
    </xf>
    <xf numFmtId="0" fontId="27" fillId="0" borderId="68" xfId="13" applyFont="1" applyBorder="1" applyAlignment="1">
      <alignment horizontal="center"/>
    </xf>
    <xf numFmtId="0" fontId="5" fillId="0" borderId="71" xfId="11" applyFont="1" applyBorder="1" applyAlignment="1">
      <alignment horizontal="center"/>
    </xf>
    <xf numFmtId="0" fontId="27" fillId="0" borderId="53" xfId="13" applyFont="1" applyBorder="1" applyAlignment="1">
      <alignment horizontal="center"/>
    </xf>
    <xf numFmtId="0" fontId="27" fillId="0" borderId="72" xfId="13" applyFont="1" applyBorder="1" applyAlignment="1">
      <alignment horizontal="center"/>
    </xf>
    <xf numFmtId="0" fontId="6" fillId="0" borderId="73" xfId="11" applyFont="1" applyBorder="1" applyAlignment="1">
      <alignment horizontal="center"/>
    </xf>
    <xf numFmtId="0" fontId="34" fillId="0" borderId="53" xfId="13" applyFont="1" applyBorder="1" applyAlignment="1">
      <alignment horizontal="center"/>
    </xf>
    <xf numFmtId="0" fontId="5" fillId="0" borderId="53" xfId="11" applyFont="1" applyBorder="1" applyAlignment="1">
      <alignment horizontal="center"/>
    </xf>
    <xf numFmtId="187" fontId="5" fillId="0" borderId="53" xfId="11" applyNumberFormat="1" applyFont="1" applyBorder="1" applyAlignment="1">
      <alignment horizontal="center"/>
    </xf>
    <xf numFmtId="182" fontId="6" fillId="0" borderId="65" xfId="11" applyNumberFormat="1" applyFont="1" applyBorder="1" applyAlignment="1">
      <alignment horizontal="center"/>
    </xf>
    <xf numFmtId="182" fontId="34" fillId="0" borderId="63" xfId="13" applyNumberFormat="1" applyFont="1" applyBorder="1" applyAlignment="1">
      <alignment horizontal="center"/>
    </xf>
    <xf numFmtId="0" fontId="6" fillId="0" borderId="63" xfId="11" applyFont="1" applyBorder="1" applyAlignment="1">
      <alignment horizontal="center"/>
    </xf>
    <xf numFmtId="0" fontId="34" fillId="0" borderId="66" xfId="13" applyFont="1" applyBorder="1" applyAlignment="1">
      <alignment horizontal="center"/>
    </xf>
    <xf numFmtId="187" fontId="5" fillId="0" borderId="0" xfId="11" applyNumberFormat="1" applyFont="1" applyBorder="1" applyAlignment="1">
      <alignment horizontal="center"/>
    </xf>
    <xf numFmtId="182" fontId="6" fillId="0" borderId="73" xfId="11" applyNumberFormat="1" applyFont="1" applyBorder="1" applyAlignment="1">
      <alignment horizontal="center"/>
    </xf>
    <xf numFmtId="182" fontId="34" fillId="0" borderId="53" xfId="13" applyNumberFormat="1" applyFont="1" applyBorder="1" applyAlignment="1">
      <alignment horizontal="center"/>
    </xf>
    <xf numFmtId="0" fontId="5" fillId="0" borderId="0" xfId="11" applyFont="1" applyBorder="1" applyAlignment="1">
      <alignment horizontal="center" vertical="center"/>
    </xf>
    <xf numFmtId="0" fontId="33" fillId="0" borderId="0" xfId="11" applyFont="1" applyBorder="1" applyAlignment="1">
      <alignment horizontal="center" vertical="center"/>
    </xf>
    <xf numFmtId="0" fontId="5" fillId="0" borderId="62" xfId="11" applyFont="1" applyBorder="1" applyAlignment="1">
      <alignment horizontal="center"/>
    </xf>
    <xf numFmtId="0" fontId="5" fillId="0" borderId="63" xfId="11" applyFont="1" applyBorder="1" applyAlignment="1">
      <alignment horizontal="center"/>
    </xf>
    <xf numFmtId="0" fontId="5" fillId="0" borderId="64" xfId="11" applyFont="1" applyBorder="1" applyAlignment="1">
      <alignment horizontal="center"/>
    </xf>
    <xf numFmtId="2" fontId="5" fillId="0" borderId="63" xfId="11" applyNumberFormat="1" applyFont="1" applyBorder="1" applyAlignment="1">
      <alignment horizontal="center"/>
    </xf>
    <xf numFmtId="0" fontId="6" fillId="0" borderId="38" xfId="12" applyFont="1" applyBorder="1" applyAlignment="1" applyProtection="1">
      <alignment horizontal="center" vertical="center"/>
    </xf>
    <xf numFmtId="0" fontId="6" fillId="0" borderId="0" xfId="12" applyFont="1" applyBorder="1" applyAlignment="1" applyProtection="1">
      <alignment horizontal="center" vertical="center"/>
    </xf>
    <xf numFmtId="0" fontId="5" fillId="0" borderId="0" xfId="11" applyFont="1" applyBorder="1" applyAlignment="1">
      <alignment horizontal="center"/>
    </xf>
    <xf numFmtId="0" fontId="33" fillId="0" borderId="10" xfId="11" applyFont="1" applyBorder="1" applyAlignment="1">
      <alignment horizontal="center"/>
    </xf>
  </cellXfs>
  <cellStyles count="14">
    <cellStyle name="Comma [0]_ SG&amp;A Bridge " xfId="5"/>
    <cellStyle name="Comma_ SG&amp;A Bridge " xfId="6"/>
    <cellStyle name="Currency [0]_ SG&amp;A Bridge " xfId="7"/>
    <cellStyle name="Currency_ SG&amp;A Bridge " xfId="8"/>
    <cellStyle name="Normal_ SG&amp;A Bridge " xfId="9"/>
    <cellStyle name="뷭?_BOOKSHIP" xfId="1"/>
    <cellStyle name="쉼표 [0]" xfId="2" builtinId="6"/>
    <cellStyle name="콤마 [0]_1202" xfId="3"/>
    <cellStyle name="콤마_1202" xfId="4"/>
    <cellStyle name="표준" xfId="0" builtinId="0"/>
    <cellStyle name="표준_도로경계" xfId="13"/>
    <cellStyle name="표준_도로경계석 단위수량" xfId="11"/>
    <cellStyle name="표준_보도포장" xfId="12"/>
    <cellStyle name="표준_설치현황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11</xdr:row>
      <xdr:rowOff>136525</xdr:rowOff>
    </xdr:from>
    <xdr:to>
      <xdr:col>6</xdr:col>
      <xdr:colOff>15875</xdr:colOff>
      <xdr:row>14</xdr:row>
      <xdr:rowOff>136525</xdr:rowOff>
    </xdr:to>
    <xdr:sp macro="" textlink="">
      <xdr:nvSpPr>
        <xdr:cNvPr id="24577" name="Text Box 1"/>
        <xdr:cNvSpPr txBox="1">
          <a:spLocks noChangeArrowheads="1"/>
        </xdr:cNvSpPr>
      </xdr:nvSpPr>
      <xdr:spPr bwMode="auto">
        <a:xfrm>
          <a:off x="1571625" y="2057400"/>
          <a:ext cx="3016250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en-US" altLang="ko-KR" sz="2400" b="1" i="0" strike="noStrike">
              <a:solidFill>
                <a:srgbClr val="000000"/>
              </a:solidFill>
              <a:latin typeface="돋움"/>
              <a:ea typeface="돋움"/>
            </a:rPr>
            <a:t>4.04 </a:t>
          </a:r>
          <a:r>
            <a:rPr lang="ko-KR" altLang="en-US" sz="2400" b="1" i="0" strike="noStrike">
              <a:solidFill>
                <a:srgbClr val="000000"/>
              </a:solidFill>
              <a:latin typeface="돋움"/>
              <a:ea typeface="돋움"/>
            </a:rPr>
            <a:t>측   구   공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7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22532" name="Line 4"/>
        <xdr:cNvSpPr>
          <a:spLocks noChangeShapeType="1"/>
        </xdr:cNvSpPr>
      </xdr:nvSpPr>
      <xdr:spPr bwMode="auto">
        <a:xfrm flipH="1">
          <a:off x="5667375" y="1924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7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22548" name="Line 20"/>
        <xdr:cNvSpPr>
          <a:spLocks noChangeShapeType="1"/>
        </xdr:cNvSpPr>
      </xdr:nvSpPr>
      <xdr:spPr bwMode="auto">
        <a:xfrm flipH="1">
          <a:off x="5667375" y="1924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2549" name="Line 21"/>
        <xdr:cNvSpPr>
          <a:spLocks noChangeShapeType="1"/>
        </xdr:cNvSpPr>
      </xdr:nvSpPr>
      <xdr:spPr bwMode="auto">
        <a:xfrm flipH="1">
          <a:off x="1476375" y="8667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5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22550" name="Line 22"/>
        <xdr:cNvSpPr>
          <a:spLocks noChangeShapeType="1"/>
        </xdr:cNvSpPr>
      </xdr:nvSpPr>
      <xdr:spPr bwMode="auto">
        <a:xfrm flipH="1">
          <a:off x="1476375" y="1390650"/>
          <a:ext cx="83820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11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22586" name="Line 58"/>
        <xdr:cNvSpPr>
          <a:spLocks noChangeShapeType="1"/>
        </xdr:cNvSpPr>
      </xdr:nvSpPr>
      <xdr:spPr bwMode="auto">
        <a:xfrm flipH="1">
          <a:off x="1476375" y="2990850"/>
          <a:ext cx="83820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11</xdr:row>
      <xdr:rowOff>0</xdr:rowOff>
    </xdr:from>
    <xdr:to>
      <xdr:col>14</xdr:col>
      <xdr:colOff>0</xdr:colOff>
      <xdr:row>13</xdr:row>
      <xdr:rowOff>0</xdr:rowOff>
    </xdr:to>
    <xdr:sp macro="" textlink="">
      <xdr:nvSpPr>
        <xdr:cNvPr id="22587" name="Line 59"/>
        <xdr:cNvSpPr>
          <a:spLocks noChangeShapeType="1"/>
        </xdr:cNvSpPr>
      </xdr:nvSpPr>
      <xdr:spPr bwMode="auto">
        <a:xfrm flipV="1">
          <a:off x="7267575" y="2990850"/>
          <a:ext cx="76200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</xdr:row>
      <xdr:rowOff>9525</xdr:rowOff>
    </xdr:from>
    <xdr:to>
      <xdr:col>4</xdr:col>
      <xdr:colOff>0</xdr:colOff>
      <xdr:row>5</xdr:row>
      <xdr:rowOff>0</xdr:rowOff>
    </xdr:to>
    <xdr:sp macro="" textlink="">
      <xdr:nvSpPr>
        <xdr:cNvPr id="22611" name="Line 83"/>
        <xdr:cNvSpPr>
          <a:spLocks noChangeShapeType="1"/>
        </xdr:cNvSpPr>
      </xdr:nvSpPr>
      <xdr:spPr bwMode="auto">
        <a:xfrm flipH="1">
          <a:off x="2314575" y="8667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22612" name="Line 84"/>
        <xdr:cNvSpPr>
          <a:spLocks noChangeShapeType="1"/>
        </xdr:cNvSpPr>
      </xdr:nvSpPr>
      <xdr:spPr bwMode="auto">
        <a:xfrm flipH="1">
          <a:off x="2314575" y="14001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9525</xdr:rowOff>
    </xdr:from>
    <xdr:to>
      <xdr:col>4</xdr:col>
      <xdr:colOff>0</xdr:colOff>
      <xdr:row>13</xdr:row>
      <xdr:rowOff>0</xdr:rowOff>
    </xdr:to>
    <xdr:sp macro="" textlink="">
      <xdr:nvSpPr>
        <xdr:cNvPr id="22613" name="Line 85"/>
        <xdr:cNvSpPr>
          <a:spLocks noChangeShapeType="1"/>
        </xdr:cNvSpPr>
      </xdr:nvSpPr>
      <xdr:spPr bwMode="auto">
        <a:xfrm flipH="1">
          <a:off x="2314575" y="30003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9525</xdr:rowOff>
    </xdr:from>
    <xdr:to>
      <xdr:col>5</xdr:col>
      <xdr:colOff>0</xdr:colOff>
      <xdr:row>5</xdr:row>
      <xdr:rowOff>0</xdr:rowOff>
    </xdr:to>
    <xdr:sp macro="" textlink="">
      <xdr:nvSpPr>
        <xdr:cNvPr id="22614" name="Line 86"/>
        <xdr:cNvSpPr>
          <a:spLocks noChangeShapeType="1"/>
        </xdr:cNvSpPr>
      </xdr:nvSpPr>
      <xdr:spPr bwMode="auto">
        <a:xfrm flipH="1">
          <a:off x="3152775" y="8667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5</xdr:row>
      <xdr:rowOff>9525</xdr:rowOff>
    </xdr:from>
    <xdr:to>
      <xdr:col>5</xdr:col>
      <xdr:colOff>0</xdr:colOff>
      <xdr:row>7</xdr:row>
      <xdr:rowOff>0</xdr:rowOff>
    </xdr:to>
    <xdr:sp macro="" textlink="">
      <xdr:nvSpPr>
        <xdr:cNvPr id="22615" name="Line 87"/>
        <xdr:cNvSpPr>
          <a:spLocks noChangeShapeType="1"/>
        </xdr:cNvSpPr>
      </xdr:nvSpPr>
      <xdr:spPr bwMode="auto">
        <a:xfrm flipH="1">
          <a:off x="3152775" y="14001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11</xdr:row>
      <xdr:rowOff>9525</xdr:rowOff>
    </xdr:from>
    <xdr:to>
      <xdr:col>5</xdr:col>
      <xdr:colOff>0</xdr:colOff>
      <xdr:row>13</xdr:row>
      <xdr:rowOff>0</xdr:rowOff>
    </xdr:to>
    <xdr:sp macro="" textlink="">
      <xdr:nvSpPr>
        <xdr:cNvPr id="22616" name="Line 88"/>
        <xdr:cNvSpPr>
          <a:spLocks noChangeShapeType="1"/>
        </xdr:cNvSpPr>
      </xdr:nvSpPr>
      <xdr:spPr bwMode="auto">
        <a:xfrm flipH="1">
          <a:off x="3152775" y="30003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3</xdr:row>
      <xdr:rowOff>9525</xdr:rowOff>
    </xdr:from>
    <xdr:to>
      <xdr:col>6</xdr:col>
      <xdr:colOff>0</xdr:colOff>
      <xdr:row>5</xdr:row>
      <xdr:rowOff>0</xdr:rowOff>
    </xdr:to>
    <xdr:sp macro="" textlink="">
      <xdr:nvSpPr>
        <xdr:cNvPr id="22617" name="Line 89"/>
        <xdr:cNvSpPr>
          <a:spLocks noChangeShapeType="1"/>
        </xdr:cNvSpPr>
      </xdr:nvSpPr>
      <xdr:spPr bwMode="auto">
        <a:xfrm flipH="1">
          <a:off x="3990975" y="8667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5</xdr:row>
      <xdr:rowOff>9525</xdr:rowOff>
    </xdr:from>
    <xdr:to>
      <xdr:col>6</xdr:col>
      <xdr:colOff>0</xdr:colOff>
      <xdr:row>7</xdr:row>
      <xdr:rowOff>0</xdr:rowOff>
    </xdr:to>
    <xdr:sp macro="" textlink="">
      <xdr:nvSpPr>
        <xdr:cNvPr id="22618" name="Line 90"/>
        <xdr:cNvSpPr>
          <a:spLocks noChangeShapeType="1"/>
        </xdr:cNvSpPr>
      </xdr:nvSpPr>
      <xdr:spPr bwMode="auto">
        <a:xfrm flipH="1">
          <a:off x="3990975" y="14001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11</xdr:row>
      <xdr:rowOff>9525</xdr:rowOff>
    </xdr:from>
    <xdr:to>
      <xdr:col>6</xdr:col>
      <xdr:colOff>0</xdr:colOff>
      <xdr:row>13</xdr:row>
      <xdr:rowOff>0</xdr:rowOff>
    </xdr:to>
    <xdr:sp macro="" textlink="">
      <xdr:nvSpPr>
        <xdr:cNvPr id="22619" name="Line 91"/>
        <xdr:cNvSpPr>
          <a:spLocks noChangeShapeType="1"/>
        </xdr:cNvSpPr>
      </xdr:nvSpPr>
      <xdr:spPr bwMode="auto">
        <a:xfrm flipH="1">
          <a:off x="3990975" y="30003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3</xdr:row>
      <xdr:rowOff>9525</xdr:rowOff>
    </xdr:from>
    <xdr:to>
      <xdr:col>7</xdr:col>
      <xdr:colOff>0</xdr:colOff>
      <xdr:row>5</xdr:row>
      <xdr:rowOff>0</xdr:rowOff>
    </xdr:to>
    <xdr:sp macro="" textlink="">
      <xdr:nvSpPr>
        <xdr:cNvPr id="22620" name="Line 92"/>
        <xdr:cNvSpPr>
          <a:spLocks noChangeShapeType="1"/>
        </xdr:cNvSpPr>
      </xdr:nvSpPr>
      <xdr:spPr bwMode="auto">
        <a:xfrm flipH="1">
          <a:off x="4829175" y="8667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5</xdr:row>
      <xdr:rowOff>9525</xdr:rowOff>
    </xdr:from>
    <xdr:to>
      <xdr:col>10</xdr:col>
      <xdr:colOff>0</xdr:colOff>
      <xdr:row>7</xdr:row>
      <xdr:rowOff>0</xdr:rowOff>
    </xdr:to>
    <xdr:sp macro="" textlink="">
      <xdr:nvSpPr>
        <xdr:cNvPr id="22621" name="Line 93"/>
        <xdr:cNvSpPr>
          <a:spLocks noChangeShapeType="1"/>
        </xdr:cNvSpPr>
      </xdr:nvSpPr>
      <xdr:spPr bwMode="auto">
        <a:xfrm flipH="1">
          <a:off x="4829175" y="14001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11</xdr:row>
      <xdr:rowOff>9525</xdr:rowOff>
    </xdr:from>
    <xdr:to>
      <xdr:col>7</xdr:col>
      <xdr:colOff>0</xdr:colOff>
      <xdr:row>13</xdr:row>
      <xdr:rowOff>0</xdr:rowOff>
    </xdr:to>
    <xdr:sp macro="" textlink="">
      <xdr:nvSpPr>
        <xdr:cNvPr id="22622" name="Line 94"/>
        <xdr:cNvSpPr>
          <a:spLocks noChangeShapeType="1"/>
        </xdr:cNvSpPr>
      </xdr:nvSpPr>
      <xdr:spPr bwMode="auto">
        <a:xfrm flipH="1">
          <a:off x="4829175" y="30003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</xdr:row>
      <xdr:rowOff>9525</xdr:rowOff>
    </xdr:from>
    <xdr:to>
      <xdr:col>8</xdr:col>
      <xdr:colOff>0</xdr:colOff>
      <xdr:row>5</xdr:row>
      <xdr:rowOff>0</xdr:rowOff>
    </xdr:to>
    <xdr:sp macro="" textlink="">
      <xdr:nvSpPr>
        <xdr:cNvPr id="22623" name="Line 95"/>
        <xdr:cNvSpPr>
          <a:spLocks noChangeShapeType="1"/>
        </xdr:cNvSpPr>
      </xdr:nvSpPr>
      <xdr:spPr bwMode="auto">
        <a:xfrm flipH="1">
          <a:off x="5667375" y="8667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5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22624" name="Line 96"/>
        <xdr:cNvSpPr>
          <a:spLocks noChangeShapeType="1"/>
        </xdr:cNvSpPr>
      </xdr:nvSpPr>
      <xdr:spPr bwMode="auto">
        <a:xfrm flipH="1">
          <a:off x="5667375" y="14001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11</xdr:row>
      <xdr:rowOff>9525</xdr:rowOff>
    </xdr:from>
    <xdr:to>
      <xdr:col>8</xdr:col>
      <xdr:colOff>0</xdr:colOff>
      <xdr:row>13</xdr:row>
      <xdr:rowOff>0</xdr:rowOff>
    </xdr:to>
    <xdr:sp macro="" textlink="">
      <xdr:nvSpPr>
        <xdr:cNvPr id="22625" name="Line 97"/>
        <xdr:cNvSpPr>
          <a:spLocks noChangeShapeType="1"/>
        </xdr:cNvSpPr>
      </xdr:nvSpPr>
      <xdr:spPr bwMode="auto">
        <a:xfrm flipH="1">
          <a:off x="5667375" y="30003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9525</xdr:rowOff>
    </xdr:from>
    <xdr:to>
      <xdr:col>9</xdr:col>
      <xdr:colOff>0</xdr:colOff>
      <xdr:row>5</xdr:row>
      <xdr:rowOff>0</xdr:rowOff>
    </xdr:to>
    <xdr:sp macro="" textlink="">
      <xdr:nvSpPr>
        <xdr:cNvPr id="22626" name="Line 98"/>
        <xdr:cNvSpPr>
          <a:spLocks noChangeShapeType="1"/>
        </xdr:cNvSpPr>
      </xdr:nvSpPr>
      <xdr:spPr bwMode="auto">
        <a:xfrm flipH="1">
          <a:off x="5667375" y="8667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5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22627" name="Line 99"/>
        <xdr:cNvSpPr>
          <a:spLocks noChangeShapeType="1"/>
        </xdr:cNvSpPr>
      </xdr:nvSpPr>
      <xdr:spPr bwMode="auto">
        <a:xfrm flipH="1">
          <a:off x="5667375" y="14001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11</xdr:row>
      <xdr:rowOff>9525</xdr:rowOff>
    </xdr:from>
    <xdr:to>
      <xdr:col>9</xdr:col>
      <xdr:colOff>0</xdr:colOff>
      <xdr:row>13</xdr:row>
      <xdr:rowOff>0</xdr:rowOff>
    </xdr:to>
    <xdr:sp macro="" textlink="">
      <xdr:nvSpPr>
        <xdr:cNvPr id="22628" name="Line 100"/>
        <xdr:cNvSpPr>
          <a:spLocks noChangeShapeType="1"/>
        </xdr:cNvSpPr>
      </xdr:nvSpPr>
      <xdr:spPr bwMode="auto">
        <a:xfrm flipH="1">
          <a:off x="5667375" y="30003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9525</xdr:rowOff>
    </xdr:from>
    <xdr:to>
      <xdr:col>10</xdr:col>
      <xdr:colOff>0</xdr:colOff>
      <xdr:row>5</xdr:row>
      <xdr:rowOff>0</xdr:rowOff>
    </xdr:to>
    <xdr:sp macro="" textlink="">
      <xdr:nvSpPr>
        <xdr:cNvPr id="22629" name="Line 101"/>
        <xdr:cNvSpPr>
          <a:spLocks noChangeShapeType="1"/>
        </xdr:cNvSpPr>
      </xdr:nvSpPr>
      <xdr:spPr bwMode="auto">
        <a:xfrm flipH="1">
          <a:off x="5667375" y="8667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9525</xdr:rowOff>
    </xdr:from>
    <xdr:to>
      <xdr:col>10</xdr:col>
      <xdr:colOff>0</xdr:colOff>
      <xdr:row>7</xdr:row>
      <xdr:rowOff>0</xdr:rowOff>
    </xdr:to>
    <xdr:sp macro="" textlink="">
      <xdr:nvSpPr>
        <xdr:cNvPr id="22630" name="Line 102"/>
        <xdr:cNvSpPr>
          <a:spLocks noChangeShapeType="1"/>
        </xdr:cNvSpPr>
      </xdr:nvSpPr>
      <xdr:spPr bwMode="auto">
        <a:xfrm flipH="1">
          <a:off x="5667375" y="14001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11</xdr:row>
      <xdr:rowOff>9525</xdr:rowOff>
    </xdr:from>
    <xdr:to>
      <xdr:col>10</xdr:col>
      <xdr:colOff>0</xdr:colOff>
      <xdr:row>13</xdr:row>
      <xdr:rowOff>0</xdr:rowOff>
    </xdr:to>
    <xdr:sp macro="" textlink="">
      <xdr:nvSpPr>
        <xdr:cNvPr id="22631" name="Line 103"/>
        <xdr:cNvSpPr>
          <a:spLocks noChangeShapeType="1"/>
        </xdr:cNvSpPr>
      </xdr:nvSpPr>
      <xdr:spPr bwMode="auto">
        <a:xfrm flipH="1">
          <a:off x="5667375" y="30003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9525</xdr:rowOff>
    </xdr:from>
    <xdr:to>
      <xdr:col>11</xdr:col>
      <xdr:colOff>0</xdr:colOff>
      <xdr:row>5</xdr:row>
      <xdr:rowOff>0</xdr:rowOff>
    </xdr:to>
    <xdr:sp macro="" textlink="">
      <xdr:nvSpPr>
        <xdr:cNvPr id="22632" name="Line 104"/>
        <xdr:cNvSpPr>
          <a:spLocks noChangeShapeType="1"/>
        </xdr:cNvSpPr>
      </xdr:nvSpPr>
      <xdr:spPr bwMode="auto">
        <a:xfrm flipH="1">
          <a:off x="5667375" y="8667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9525</xdr:rowOff>
    </xdr:from>
    <xdr:to>
      <xdr:col>12</xdr:col>
      <xdr:colOff>0</xdr:colOff>
      <xdr:row>7</xdr:row>
      <xdr:rowOff>0</xdr:rowOff>
    </xdr:to>
    <xdr:sp macro="" textlink="">
      <xdr:nvSpPr>
        <xdr:cNvPr id="22633" name="Line 105"/>
        <xdr:cNvSpPr>
          <a:spLocks noChangeShapeType="1"/>
        </xdr:cNvSpPr>
      </xdr:nvSpPr>
      <xdr:spPr bwMode="auto">
        <a:xfrm flipH="1">
          <a:off x="5667375" y="14001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11</xdr:row>
      <xdr:rowOff>9525</xdr:rowOff>
    </xdr:from>
    <xdr:to>
      <xdr:col>11</xdr:col>
      <xdr:colOff>0</xdr:colOff>
      <xdr:row>13</xdr:row>
      <xdr:rowOff>0</xdr:rowOff>
    </xdr:to>
    <xdr:sp macro="" textlink="">
      <xdr:nvSpPr>
        <xdr:cNvPr id="22634" name="Line 106"/>
        <xdr:cNvSpPr>
          <a:spLocks noChangeShapeType="1"/>
        </xdr:cNvSpPr>
      </xdr:nvSpPr>
      <xdr:spPr bwMode="auto">
        <a:xfrm flipH="1">
          <a:off x="5667375" y="30003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3</xdr:row>
      <xdr:rowOff>9525</xdr:rowOff>
    </xdr:from>
    <xdr:to>
      <xdr:col>12</xdr:col>
      <xdr:colOff>0</xdr:colOff>
      <xdr:row>5</xdr:row>
      <xdr:rowOff>0</xdr:rowOff>
    </xdr:to>
    <xdr:sp macro="" textlink="">
      <xdr:nvSpPr>
        <xdr:cNvPr id="22635" name="Line 107"/>
        <xdr:cNvSpPr>
          <a:spLocks noChangeShapeType="1"/>
        </xdr:cNvSpPr>
      </xdr:nvSpPr>
      <xdr:spPr bwMode="auto">
        <a:xfrm flipH="1">
          <a:off x="6505575" y="8667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5</xdr:row>
      <xdr:rowOff>9525</xdr:rowOff>
    </xdr:from>
    <xdr:to>
      <xdr:col>12</xdr:col>
      <xdr:colOff>0</xdr:colOff>
      <xdr:row>7</xdr:row>
      <xdr:rowOff>0</xdr:rowOff>
    </xdr:to>
    <xdr:sp macro="" textlink="">
      <xdr:nvSpPr>
        <xdr:cNvPr id="22636" name="Line 108"/>
        <xdr:cNvSpPr>
          <a:spLocks noChangeShapeType="1"/>
        </xdr:cNvSpPr>
      </xdr:nvSpPr>
      <xdr:spPr bwMode="auto">
        <a:xfrm flipH="1">
          <a:off x="6505575" y="14001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11</xdr:row>
      <xdr:rowOff>9525</xdr:rowOff>
    </xdr:from>
    <xdr:to>
      <xdr:col>12</xdr:col>
      <xdr:colOff>0</xdr:colOff>
      <xdr:row>13</xdr:row>
      <xdr:rowOff>0</xdr:rowOff>
    </xdr:to>
    <xdr:sp macro="" textlink="">
      <xdr:nvSpPr>
        <xdr:cNvPr id="22637" name="Line 109"/>
        <xdr:cNvSpPr>
          <a:spLocks noChangeShapeType="1"/>
        </xdr:cNvSpPr>
      </xdr:nvSpPr>
      <xdr:spPr bwMode="auto">
        <a:xfrm flipH="1">
          <a:off x="6505575" y="30003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3</xdr:row>
      <xdr:rowOff>9525</xdr:rowOff>
    </xdr:from>
    <xdr:to>
      <xdr:col>13</xdr:col>
      <xdr:colOff>0</xdr:colOff>
      <xdr:row>5</xdr:row>
      <xdr:rowOff>0</xdr:rowOff>
    </xdr:to>
    <xdr:sp macro="" textlink="">
      <xdr:nvSpPr>
        <xdr:cNvPr id="22638" name="Line 110"/>
        <xdr:cNvSpPr>
          <a:spLocks noChangeShapeType="1"/>
        </xdr:cNvSpPr>
      </xdr:nvSpPr>
      <xdr:spPr bwMode="auto">
        <a:xfrm flipH="1">
          <a:off x="6505575" y="8667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5</xdr:row>
      <xdr:rowOff>9525</xdr:rowOff>
    </xdr:from>
    <xdr:to>
      <xdr:col>13</xdr:col>
      <xdr:colOff>0</xdr:colOff>
      <xdr:row>7</xdr:row>
      <xdr:rowOff>0</xdr:rowOff>
    </xdr:to>
    <xdr:sp macro="" textlink="">
      <xdr:nvSpPr>
        <xdr:cNvPr id="22643" name="Line 115"/>
        <xdr:cNvSpPr>
          <a:spLocks noChangeShapeType="1"/>
        </xdr:cNvSpPr>
      </xdr:nvSpPr>
      <xdr:spPr bwMode="auto">
        <a:xfrm flipH="1">
          <a:off x="6505575" y="14001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11</xdr:row>
      <xdr:rowOff>9525</xdr:rowOff>
    </xdr:from>
    <xdr:to>
      <xdr:col>13</xdr:col>
      <xdr:colOff>0</xdr:colOff>
      <xdr:row>13</xdr:row>
      <xdr:rowOff>0</xdr:rowOff>
    </xdr:to>
    <xdr:sp macro="" textlink="">
      <xdr:nvSpPr>
        <xdr:cNvPr id="22644" name="Line 116"/>
        <xdr:cNvSpPr>
          <a:spLocks noChangeShapeType="1"/>
        </xdr:cNvSpPr>
      </xdr:nvSpPr>
      <xdr:spPr bwMode="auto">
        <a:xfrm flipH="1">
          <a:off x="6505575" y="30003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9525</xdr:rowOff>
    </xdr:from>
    <xdr:to>
      <xdr:col>14</xdr:col>
      <xdr:colOff>0</xdr:colOff>
      <xdr:row>5</xdr:row>
      <xdr:rowOff>0</xdr:rowOff>
    </xdr:to>
    <xdr:sp macro="" textlink="">
      <xdr:nvSpPr>
        <xdr:cNvPr id="22645" name="Line 117"/>
        <xdr:cNvSpPr>
          <a:spLocks noChangeShapeType="1"/>
        </xdr:cNvSpPr>
      </xdr:nvSpPr>
      <xdr:spPr bwMode="auto">
        <a:xfrm flipH="1">
          <a:off x="7267575" y="8667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5</xdr:row>
      <xdr:rowOff>9525</xdr:rowOff>
    </xdr:from>
    <xdr:to>
      <xdr:col>14</xdr:col>
      <xdr:colOff>0</xdr:colOff>
      <xdr:row>7</xdr:row>
      <xdr:rowOff>0</xdr:rowOff>
    </xdr:to>
    <xdr:sp macro="" textlink="">
      <xdr:nvSpPr>
        <xdr:cNvPr id="22646" name="Line 118"/>
        <xdr:cNvSpPr>
          <a:spLocks noChangeShapeType="1"/>
        </xdr:cNvSpPr>
      </xdr:nvSpPr>
      <xdr:spPr bwMode="auto">
        <a:xfrm flipH="1">
          <a:off x="7267575" y="14001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9525</xdr:rowOff>
    </xdr:from>
    <xdr:to>
      <xdr:col>15</xdr:col>
      <xdr:colOff>0</xdr:colOff>
      <xdr:row>5</xdr:row>
      <xdr:rowOff>0</xdr:rowOff>
    </xdr:to>
    <xdr:sp macro="" textlink="">
      <xdr:nvSpPr>
        <xdr:cNvPr id="22647" name="Line 119"/>
        <xdr:cNvSpPr>
          <a:spLocks noChangeShapeType="1"/>
        </xdr:cNvSpPr>
      </xdr:nvSpPr>
      <xdr:spPr bwMode="auto">
        <a:xfrm flipH="1">
          <a:off x="8029575" y="8667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5</xdr:row>
      <xdr:rowOff>9525</xdr:rowOff>
    </xdr:from>
    <xdr:to>
      <xdr:col>15</xdr:col>
      <xdr:colOff>0</xdr:colOff>
      <xdr:row>7</xdr:row>
      <xdr:rowOff>0</xdr:rowOff>
    </xdr:to>
    <xdr:sp macro="" textlink="">
      <xdr:nvSpPr>
        <xdr:cNvPr id="22648" name="Line 120"/>
        <xdr:cNvSpPr>
          <a:spLocks noChangeShapeType="1"/>
        </xdr:cNvSpPr>
      </xdr:nvSpPr>
      <xdr:spPr bwMode="auto">
        <a:xfrm flipH="1">
          <a:off x="8029575" y="14001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11</xdr:row>
      <xdr:rowOff>9525</xdr:rowOff>
    </xdr:from>
    <xdr:to>
      <xdr:col>15</xdr:col>
      <xdr:colOff>0</xdr:colOff>
      <xdr:row>13</xdr:row>
      <xdr:rowOff>0</xdr:rowOff>
    </xdr:to>
    <xdr:sp macro="" textlink="">
      <xdr:nvSpPr>
        <xdr:cNvPr id="22649" name="Line 121"/>
        <xdr:cNvSpPr>
          <a:spLocks noChangeShapeType="1"/>
        </xdr:cNvSpPr>
      </xdr:nvSpPr>
      <xdr:spPr bwMode="auto">
        <a:xfrm flipH="1">
          <a:off x="8029575" y="30003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11</xdr:row>
      <xdr:rowOff>9525</xdr:rowOff>
    </xdr:from>
    <xdr:to>
      <xdr:col>16</xdr:col>
      <xdr:colOff>0</xdr:colOff>
      <xdr:row>13</xdr:row>
      <xdr:rowOff>0</xdr:rowOff>
    </xdr:to>
    <xdr:sp macro="" textlink="">
      <xdr:nvSpPr>
        <xdr:cNvPr id="22650" name="Line 122"/>
        <xdr:cNvSpPr>
          <a:spLocks noChangeShapeType="1"/>
        </xdr:cNvSpPr>
      </xdr:nvSpPr>
      <xdr:spPr bwMode="auto">
        <a:xfrm flipH="1">
          <a:off x="8029575" y="30003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5</xdr:row>
      <xdr:rowOff>9525</xdr:rowOff>
    </xdr:from>
    <xdr:to>
      <xdr:col>16</xdr:col>
      <xdr:colOff>0</xdr:colOff>
      <xdr:row>7</xdr:row>
      <xdr:rowOff>0</xdr:rowOff>
    </xdr:to>
    <xdr:sp macro="" textlink="">
      <xdr:nvSpPr>
        <xdr:cNvPr id="22651" name="Line 123"/>
        <xdr:cNvSpPr>
          <a:spLocks noChangeShapeType="1"/>
        </xdr:cNvSpPr>
      </xdr:nvSpPr>
      <xdr:spPr bwMode="auto">
        <a:xfrm flipH="1">
          <a:off x="8029575" y="14001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3</xdr:row>
      <xdr:rowOff>9525</xdr:rowOff>
    </xdr:from>
    <xdr:to>
      <xdr:col>16</xdr:col>
      <xdr:colOff>0</xdr:colOff>
      <xdr:row>5</xdr:row>
      <xdr:rowOff>0</xdr:rowOff>
    </xdr:to>
    <xdr:sp macro="" textlink="">
      <xdr:nvSpPr>
        <xdr:cNvPr id="22652" name="Line 124"/>
        <xdr:cNvSpPr>
          <a:spLocks noChangeShapeType="1"/>
        </xdr:cNvSpPr>
      </xdr:nvSpPr>
      <xdr:spPr bwMode="auto">
        <a:xfrm flipH="1">
          <a:off x="8029575" y="8667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11</xdr:row>
      <xdr:rowOff>9525</xdr:rowOff>
    </xdr:from>
    <xdr:to>
      <xdr:col>22</xdr:col>
      <xdr:colOff>0</xdr:colOff>
      <xdr:row>13</xdr:row>
      <xdr:rowOff>0</xdr:rowOff>
    </xdr:to>
    <xdr:sp macro="" textlink="">
      <xdr:nvSpPr>
        <xdr:cNvPr id="22664" name="Line 136"/>
        <xdr:cNvSpPr>
          <a:spLocks noChangeShapeType="1"/>
        </xdr:cNvSpPr>
      </xdr:nvSpPr>
      <xdr:spPr bwMode="auto">
        <a:xfrm flipH="1">
          <a:off x="8791575" y="30003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7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22665" name="Line 137"/>
        <xdr:cNvSpPr>
          <a:spLocks noChangeShapeType="1"/>
        </xdr:cNvSpPr>
      </xdr:nvSpPr>
      <xdr:spPr bwMode="auto">
        <a:xfrm flipH="1">
          <a:off x="1476375" y="1924050"/>
          <a:ext cx="83820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7</xdr:row>
      <xdr:rowOff>0</xdr:rowOff>
    </xdr:from>
    <xdr:to>
      <xdr:col>14</xdr:col>
      <xdr:colOff>0</xdr:colOff>
      <xdr:row>9</xdr:row>
      <xdr:rowOff>0</xdr:rowOff>
    </xdr:to>
    <xdr:sp macro="" textlink="">
      <xdr:nvSpPr>
        <xdr:cNvPr id="22666" name="Line 138"/>
        <xdr:cNvSpPr>
          <a:spLocks noChangeShapeType="1"/>
        </xdr:cNvSpPr>
      </xdr:nvSpPr>
      <xdr:spPr bwMode="auto">
        <a:xfrm flipV="1">
          <a:off x="7267575" y="1924050"/>
          <a:ext cx="76200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</xdr:row>
      <xdr:rowOff>9525</xdr:rowOff>
    </xdr:from>
    <xdr:to>
      <xdr:col>4</xdr:col>
      <xdr:colOff>0</xdr:colOff>
      <xdr:row>9</xdr:row>
      <xdr:rowOff>0</xdr:rowOff>
    </xdr:to>
    <xdr:sp macro="" textlink="">
      <xdr:nvSpPr>
        <xdr:cNvPr id="22667" name="Line 139"/>
        <xdr:cNvSpPr>
          <a:spLocks noChangeShapeType="1"/>
        </xdr:cNvSpPr>
      </xdr:nvSpPr>
      <xdr:spPr bwMode="auto">
        <a:xfrm flipH="1">
          <a:off x="2314575" y="19335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7</xdr:row>
      <xdr:rowOff>9525</xdr:rowOff>
    </xdr:from>
    <xdr:to>
      <xdr:col>5</xdr:col>
      <xdr:colOff>0</xdr:colOff>
      <xdr:row>9</xdr:row>
      <xdr:rowOff>0</xdr:rowOff>
    </xdr:to>
    <xdr:sp macro="" textlink="">
      <xdr:nvSpPr>
        <xdr:cNvPr id="22668" name="Line 140"/>
        <xdr:cNvSpPr>
          <a:spLocks noChangeShapeType="1"/>
        </xdr:cNvSpPr>
      </xdr:nvSpPr>
      <xdr:spPr bwMode="auto">
        <a:xfrm flipH="1">
          <a:off x="3152775" y="19335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7</xdr:row>
      <xdr:rowOff>9525</xdr:rowOff>
    </xdr:from>
    <xdr:to>
      <xdr:col>6</xdr:col>
      <xdr:colOff>0</xdr:colOff>
      <xdr:row>9</xdr:row>
      <xdr:rowOff>0</xdr:rowOff>
    </xdr:to>
    <xdr:sp macro="" textlink="">
      <xdr:nvSpPr>
        <xdr:cNvPr id="22669" name="Line 141"/>
        <xdr:cNvSpPr>
          <a:spLocks noChangeShapeType="1"/>
        </xdr:cNvSpPr>
      </xdr:nvSpPr>
      <xdr:spPr bwMode="auto">
        <a:xfrm flipH="1">
          <a:off x="3990975" y="19335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7</xdr:row>
      <xdr:rowOff>9525</xdr:rowOff>
    </xdr:from>
    <xdr:to>
      <xdr:col>7</xdr:col>
      <xdr:colOff>0</xdr:colOff>
      <xdr:row>9</xdr:row>
      <xdr:rowOff>0</xdr:rowOff>
    </xdr:to>
    <xdr:sp macro="" textlink="">
      <xdr:nvSpPr>
        <xdr:cNvPr id="22670" name="Line 142"/>
        <xdr:cNvSpPr>
          <a:spLocks noChangeShapeType="1"/>
        </xdr:cNvSpPr>
      </xdr:nvSpPr>
      <xdr:spPr bwMode="auto">
        <a:xfrm flipH="1">
          <a:off x="4829175" y="19335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9525</xdr:rowOff>
    </xdr:from>
    <xdr:to>
      <xdr:col>8</xdr:col>
      <xdr:colOff>0</xdr:colOff>
      <xdr:row>9</xdr:row>
      <xdr:rowOff>0</xdr:rowOff>
    </xdr:to>
    <xdr:sp macro="" textlink="">
      <xdr:nvSpPr>
        <xdr:cNvPr id="22671" name="Line 143"/>
        <xdr:cNvSpPr>
          <a:spLocks noChangeShapeType="1"/>
        </xdr:cNvSpPr>
      </xdr:nvSpPr>
      <xdr:spPr bwMode="auto">
        <a:xfrm flipH="1">
          <a:off x="5667375" y="19335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7</xdr:row>
      <xdr:rowOff>9525</xdr:rowOff>
    </xdr:from>
    <xdr:to>
      <xdr:col>9</xdr:col>
      <xdr:colOff>0</xdr:colOff>
      <xdr:row>9</xdr:row>
      <xdr:rowOff>0</xdr:rowOff>
    </xdr:to>
    <xdr:sp macro="" textlink="">
      <xdr:nvSpPr>
        <xdr:cNvPr id="22672" name="Line 144"/>
        <xdr:cNvSpPr>
          <a:spLocks noChangeShapeType="1"/>
        </xdr:cNvSpPr>
      </xdr:nvSpPr>
      <xdr:spPr bwMode="auto">
        <a:xfrm flipH="1">
          <a:off x="5667375" y="19335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7</xdr:row>
      <xdr:rowOff>9525</xdr:rowOff>
    </xdr:from>
    <xdr:to>
      <xdr:col>10</xdr:col>
      <xdr:colOff>0</xdr:colOff>
      <xdr:row>9</xdr:row>
      <xdr:rowOff>0</xdr:rowOff>
    </xdr:to>
    <xdr:sp macro="" textlink="">
      <xdr:nvSpPr>
        <xdr:cNvPr id="22673" name="Line 145"/>
        <xdr:cNvSpPr>
          <a:spLocks noChangeShapeType="1"/>
        </xdr:cNvSpPr>
      </xdr:nvSpPr>
      <xdr:spPr bwMode="auto">
        <a:xfrm flipH="1">
          <a:off x="5667375" y="19335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7</xdr:row>
      <xdr:rowOff>9525</xdr:rowOff>
    </xdr:from>
    <xdr:to>
      <xdr:col>11</xdr:col>
      <xdr:colOff>0</xdr:colOff>
      <xdr:row>9</xdr:row>
      <xdr:rowOff>0</xdr:rowOff>
    </xdr:to>
    <xdr:sp macro="" textlink="">
      <xdr:nvSpPr>
        <xdr:cNvPr id="22674" name="Line 146"/>
        <xdr:cNvSpPr>
          <a:spLocks noChangeShapeType="1"/>
        </xdr:cNvSpPr>
      </xdr:nvSpPr>
      <xdr:spPr bwMode="auto">
        <a:xfrm flipH="1">
          <a:off x="5667375" y="19335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7</xdr:row>
      <xdr:rowOff>9525</xdr:rowOff>
    </xdr:from>
    <xdr:to>
      <xdr:col>12</xdr:col>
      <xdr:colOff>0</xdr:colOff>
      <xdr:row>9</xdr:row>
      <xdr:rowOff>0</xdr:rowOff>
    </xdr:to>
    <xdr:sp macro="" textlink="">
      <xdr:nvSpPr>
        <xdr:cNvPr id="22675" name="Line 147"/>
        <xdr:cNvSpPr>
          <a:spLocks noChangeShapeType="1"/>
        </xdr:cNvSpPr>
      </xdr:nvSpPr>
      <xdr:spPr bwMode="auto">
        <a:xfrm flipH="1">
          <a:off x="6505575" y="19335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7</xdr:row>
      <xdr:rowOff>9525</xdr:rowOff>
    </xdr:from>
    <xdr:to>
      <xdr:col>13</xdr:col>
      <xdr:colOff>0</xdr:colOff>
      <xdr:row>9</xdr:row>
      <xdr:rowOff>0</xdr:rowOff>
    </xdr:to>
    <xdr:sp macro="" textlink="">
      <xdr:nvSpPr>
        <xdr:cNvPr id="22676" name="Line 148"/>
        <xdr:cNvSpPr>
          <a:spLocks noChangeShapeType="1"/>
        </xdr:cNvSpPr>
      </xdr:nvSpPr>
      <xdr:spPr bwMode="auto">
        <a:xfrm flipH="1">
          <a:off x="6505575" y="19335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7</xdr:row>
      <xdr:rowOff>9525</xdr:rowOff>
    </xdr:from>
    <xdr:to>
      <xdr:col>15</xdr:col>
      <xdr:colOff>0</xdr:colOff>
      <xdr:row>9</xdr:row>
      <xdr:rowOff>0</xdr:rowOff>
    </xdr:to>
    <xdr:sp macro="" textlink="">
      <xdr:nvSpPr>
        <xdr:cNvPr id="22677" name="Line 149"/>
        <xdr:cNvSpPr>
          <a:spLocks noChangeShapeType="1"/>
        </xdr:cNvSpPr>
      </xdr:nvSpPr>
      <xdr:spPr bwMode="auto">
        <a:xfrm flipH="1">
          <a:off x="8029575" y="19335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7</xdr:row>
      <xdr:rowOff>9525</xdr:rowOff>
    </xdr:from>
    <xdr:to>
      <xdr:col>16</xdr:col>
      <xdr:colOff>0</xdr:colOff>
      <xdr:row>9</xdr:row>
      <xdr:rowOff>0</xdr:rowOff>
    </xdr:to>
    <xdr:sp macro="" textlink="">
      <xdr:nvSpPr>
        <xdr:cNvPr id="22678" name="Line 150"/>
        <xdr:cNvSpPr>
          <a:spLocks noChangeShapeType="1"/>
        </xdr:cNvSpPr>
      </xdr:nvSpPr>
      <xdr:spPr bwMode="auto">
        <a:xfrm flipH="1">
          <a:off x="8029575" y="19335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7</xdr:row>
      <xdr:rowOff>9525</xdr:rowOff>
    </xdr:from>
    <xdr:to>
      <xdr:col>22</xdr:col>
      <xdr:colOff>0</xdr:colOff>
      <xdr:row>9</xdr:row>
      <xdr:rowOff>0</xdr:rowOff>
    </xdr:to>
    <xdr:sp macro="" textlink="">
      <xdr:nvSpPr>
        <xdr:cNvPr id="22679" name="Line 151"/>
        <xdr:cNvSpPr>
          <a:spLocks noChangeShapeType="1"/>
        </xdr:cNvSpPr>
      </xdr:nvSpPr>
      <xdr:spPr bwMode="auto">
        <a:xfrm flipH="1">
          <a:off x="8791575" y="19335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2680" name="Line 152"/>
        <xdr:cNvSpPr>
          <a:spLocks noChangeShapeType="1"/>
        </xdr:cNvSpPr>
      </xdr:nvSpPr>
      <xdr:spPr bwMode="auto">
        <a:xfrm flipH="1">
          <a:off x="1476375" y="2457450"/>
          <a:ext cx="83820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9</xdr:row>
      <xdr:rowOff>0</xdr:rowOff>
    </xdr:from>
    <xdr:to>
      <xdr:col>14</xdr:col>
      <xdr:colOff>0</xdr:colOff>
      <xdr:row>11</xdr:row>
      <xdr:rowOff>0</xdr:rowOff>
    </xdr:to>
    <xdr:sp macro="" textlink="">
      <xdr:nvSpPr>
        <xdr:cNvPr id="22681" name="Line 153"/>
        <xdr:cNvSpPr>
          <a:spLocks noChangeShapeType="1"/>
        </xdr:cNvSpPr>
      </xdr:nvSpPr>
      <xdr:spPr bwMode="auto">
        <a:xfrm flipV="1">
          <a:off x="7267575" y="2457450"/>
          <a:ext cx="76200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9525</xdr:rowOff>
    </xdr:from>
    <xdr:to>
      <xdr:col>4</xdr:col>
      <xdr:colOff>0</xdr:colOff>
      <xdr:row>11</xdr:row>
      <xdr:rowOff>0</xdr:rowOff>
    </xdr:to>
    <xdr:sp macro="" textlink="">
      <xdr:nvSpPr>
        <xdr:cNvPr id="22682" name="Line 154"/>
        <xdr:cNvSpPr>
          <a:spLocks noChangeShapeType="1"/>
        </xdr:cNvSpPr>
      </xdr:nvSpPr>
      <xdr:spPr bwMode="auto">
        <a:xfrm flipH="1">
          <a:off x="2314575" y="24669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9</xdr:row>
      <xdr:rowOff>9525</xdr:rowOff>
    </xdr:from>
    <xdr:to>
      <xdr:col>5</xdr:col>
      <xdr:colOff>0</xdr:colOff>
      <xdr:row>11</xdr:row>
      <xdr:rowOff>0</xdr:rowOff>
    </xdr:to>
    <xdr:sp macro="" textlink="">
      <xdr:nvSpPr>
        <xdr:cNvPr id="22683" name="Line 155"/>
        <xdr:cNvSpPr>
          <a:spLocks noChangeShapeType="1"/>
        </xdr:cNvSpPr>
      </xdr:nvSpPr>
      <xdr:spPr bwMode="auto">
        <a:xfrm flipH="1">
          <a:off x="3152775" y="24669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9</xdr:row>
      <xdr:rowOff>9525</xdr:rowOff>
    </xdr:from>
    <xdr:to>
      <xdr:col>6</xdr:col>
      <xdr:colOff>0</xdr:colOff>
      <xdr:row>11</xdr:row>
      <xdr:rowOff>0</xdr:rowOff>
    </xdr:to>
    <xdr:sp macro="" textlink="">
      <xdr:nvSpPr>
        <xdr:cNvPr id="22684" name="Line 156"/>
        <xdr:cNvSpPr>
          <a:spLocks noChangeShapeType="1"/>
        </xdr:cNvSpPr>
      </xdr:nvSpPr>
      <xdr:spPr bwMode="auto">
        <a:xfrm flipH="1">
          <a:off x="3990975" y="24669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9</xdr:row>
      <xdr:rowOff>9525</xdr:rowOff>
    </xdr:from>
    <xdr:to>
      <xdr:col>7</xdr:col>
      <xdr:colOff>0</xdr:colOff>
      <xdr:row>11</xdr:row>
      <xdr:rowOff>0</xdr:rowOff>
    </xdr:to>
    <xdr:sp macro="" textlink="">
      <xdr:nvSpPr>
        <xdr:cNvPr id="22685" name="Line 157"/>
        <xdr:cNvSpPr>
          <a:spLocks noChangeShapeType="1"/>
        </xdr:cNvSpPr>
      </xdr:nvSpPr>
      <xdr:spPr bwMode="auto">
        <a:xfrm flipH="1">
          <a:off x="4829175" y="24669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9</xdr:row>
      <xdr:rowOff>9525</xdr:rowOff>
    </xdr:from>
    <xdr:to>
      <xdr:col>8</xdr:col>
      <xdr:colOff>0</xdr:colOff>
      <xdr:row>11</xdr:row>
      <xdr:rowOff>0</xdr:rowOff>
    </xdr:to>
    <xdr:sp macro="" textlink="">
      <xdr:nvSpPr>
        <xdr:cNvPr id="22686" name="Line 158"/>
        <xdr:cNvSpPr>
          <a:spLocks noChangeShapeType="1"/>
        </xdr:cNvSpPr>
      </xdr:nvSpPr>
      <xdr:spPr bwMode="auto">
        <a:xfrm flipH="1">
          <a:off x="5667375" y="24669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9</xdr:row>
      <xdr:rowOff>9525</xdr:rowOff>
    </xdr:from>
    <xdr:to>
      <xdr:col>9</xdr:col>
      <xdr:colOff>0</xdr:colOff>
      <xdr:row>11</xdr:row>
      <xdr:rowOff>0</xdr:rowOff>
    </xdr:to>
    <xdr:sp macro="" textlink="">
      <xdr:nvSpPr>
        <xdr:cNvPr id="22687" name="Line 159"/>
        <xdr:cNvSpPr>
          <a:spLocks noChangeShapeType="1"/>
        </xdr:cNvSpPr>
      </xdr:nvSpPr>
      <xdr:spPr bwMode="auto">
        <a:xfrm flipH="1">
          <a:off x="5667375" y="24669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9</xdr:row>
      <xdr:rowOff>9525</xdr:rowOff>
    </xdr:from>
    <xdr:to>
      <xdr:col>10</xdr:col>
      <xdr:colOff>0</xdr:colOff>
      <xdr:row>11</xdr:row>
      <xdr:rowOff>0</xdr:rowOff>
    </xdr:to>
    <xdr:sp macro="" textlink="">
      <xdr:nvSpPr>
        <xdr:cNvPr id="22688" name="Line 160"/>
        <xdr:cNvSpPr>
          <a:spLocks noChangeShapeType="1"/>
        </xdr:cNvSpPr>
      </xdr:nvSpPr>
      <xdr:spPr bwMode="auto">
        <a:xfrm flipH="1">
          <a:off x="5667375" y="24669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9</xdr:row>
      <xdr:rowOff>9525</xdr:rowOff>
    </xdr:from>
    <xdr:to>
      <xdr:col>11</xdr:col>
      <xdr:colOff>0</xdr:colOff>
      <xdr:row>11</xdr:row>
      <xdr:rowOff>0</xdr:rowOff>
    </xdr:to>
    <xdr:sp macro="" textlink="">
      <xdr:nvSpPr>
        <xdr:cNvPr id="22689" name="Line 161"/>
        <xdr:cNvSpPr>
          <a:spLocks noChangeShapeType="1"/>
        </xdr:cNvSpPr>
      </xdr:nvSpPr>
      <xdr:spPr bwMode="auto">
        <a:xfrm flipH="1">
          <a:off x="5667375" y="2466975"/>
          <a:ext cx="8382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9</xdr:row>
      <xdr:rowOff>9525</xdr:rowOff>
    </xdr:from>
    <xdr:to>
      <xdr:col>12</xdr:col>
      <xdr:colOff>0</xdr:colOff>
      <xdr:row>11</xdr:row>
      <xdr:rowOff>0</xdr:rowOff>
    </xdr:to>
    <xdr:sp macro="" textlink="">
      <xdr:nvSpPr>
        <xdr:cNvPr id="22690" name="Line 162"/>
        <xdr:cNvSpPr>
          <a:spLocks noChangeShapeType="1"/>
        </xdr:cNvSpPr>
      </xdr:nvSpPr>
      <xdr:spPr bwMode="auto">
        <a:xfrm flipH="1">
          <a:off x="6505575" y="24669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9</xdr:row>
      <xdr:rowOff>9525</xdr:rowOff>
    </xdr:from>
    <xdr:to>
      <xdr:col>13</xdr:col>
      <xdr:colOff>0</xdr:colOff>
      <xdr:row>11</xdr:row>
      <xdr:rowOff>0</xdr:rowOff>
    </xdr:to>
    <xdr:sp macro="" textlink="">
      <xdr:nvSpPr>
        <xdr:cNvPr id="22691" name="Line 163"/>
        <xdr:cNvSpPr>
          <a:spLocks noChangeShapeType="1"/>
        </xdr:cNvSpPr>
      </xdr:nvSpPr>
      <xdr:spPr bwMode="auto">
        <a:xfrm flipH="1">
          <a:off x="6505575" y="24669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9525</xdr:rowOff>
    </xdr:from>
    <xdr:to>
      <xdr:col>15</xdr:col>
      <xdr:colOff>0</xdr:colOff>
      <xdr:row>11</xdr:row>
      <xdr:rowOff>0</xdr:rowOff>
    </xdr:to>
    <xdr:sp macro="" textlink="">
      <xdr:nvSpPr>
        <xdr:cNvPr id="22692" name="Line 164"/>
        <xdr:cNvSpPr>
          <a:spLocks noChangeShapeType="1"/>
        </xdr:cNvSpPr>
      </xdr:nvSpPr>
      <xdr:spPr bwMode="auto">
        <a:xfrm flipH="1">
          <a:off x="8029575" y="2466975"/>
          <a:ext cx="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9</xdr:row>
      <xdr:rowOff>9525</xdr:rowOff>
    </xdr:from>
    <xdr:to>
      <xdr:col>16</xdr:col>
      <xdr:colOff>0</xdr:colOff>
      <xdr:row>11</xdr:row>
      <xdr:rowOff>0</xdr:rowOff>
    </xdr:to>
    <xdr:sp macro="" textlink="">
      <xdr:nvSpPr>
        <xdr:cNvPr id="22693" name="Line 165"/>
        <xdr:cNvSpPr>
          <a:spLocks noChangeShapeType="1"/>
        </xdr:cNvSpPr>
      </xdr:nvSpPr>
      <xdr:spPr bwMode="auto">
        <a:xfrm flipH="1">
          <a:off x="8029575" y="24669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9</xdr:row>
      <xdr:rowOff>9525</xdr:rowOff>
    </xdr:from>
    <xdr:to>
      <xdr:col>22</xdr:col>
      <xdr:colOff>0</xdr:colOff>
      <xdr:row>11</xdr:row>
      <xdr:rowOff>0</xdr:rowOff>
    </xdr:to>
    <xdr:sp macro="" textlink="">
      <xdr:nvSpPr>
        <xdr:cNvPr id="22694" name="Line 166"/>
        <xdr:cNvSpPr>
          <a:spLocks noChangeShapeType="1"/>
        </xdr:cNvSpPr>
      </xdr:nvSpPr>
      <xdr:spPr bwMode="auto">
        <a:xfrm flipH="1">
          <a:off x="8791575" y="24669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5</xdr:row>
      <xdr:rowOff>9525</xdr:rowOff>
    </xdr:from>
    <xdr:to>
      <xdr:col>22</xdr:col>
      <xdr:colOff>0</xdr:colOff>
      <xdr:row>7</xdr:row>
      <xdr:rowOff>0</xdr:rowOff>
    </xdr:to>
    <xdr:sp macro="" textlink="">
      <xdr:nvSpPr>
        <xdr:cNvPr id="22695" name="Line 167"/>
        <xdr:cNvSpPr>
          <a:spLocks noChangeShapeType="1"/>
        </xdr:cNvSpPr>
      </xdr:nvSpPr>
      <xdr:spPr bwMode="auto">
        <a:xfrm flipH="1">
          <a:off x="8791575" y="14001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3</xdr:row>
      <xdr:rowOff>9525</xdr:rowOff>
    </xdr:from>
    <xdr:to>
      <xdr:col>22</xdr:col>
      <xdr:colOff>0</xdr:colOff>
      <xdr:row>5</xdr:row>
      <xdr:rowOff>0</xdr:rowOff>
    </xdr:to>
    <xdr:sp macro="" textlink="">
      <xdr:nvSpPr>
        <xdr:cNvPr id="22696" name="Line 168"/>
        <xdr:cNvSpPr>
          <a:spLocks noChangeShapeType="1"/>
        </xdr:cNvSpPr>
      </xdr:nvSpPr>
      <xdr:spPr bwMode="auto">
        <a:xfrm flipH="1">
          <a:off x="8791575" y="866775"/>
          <a:ext cx="762000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16</xdr:row>
      <xdr:rowOff>0</xdr:rowOff>
    </xdr:from>
    <xdr:to>
      <xdr:col>9</xdr:col>
      <xdr:colOff>0</xdr:colOff>
      <xdr:row>20</xdr:row>
      <xdr:rowOff>0</xdr:rowOff>
    </xdr:to>
    <xdr:sp macro="" textlink="">
      <xdr:nvSpPr>
        <xdr:cNvPr id="41074" name="Line 114"/>
        <xdr:cNvSpPr>
          <a:spLocks noChangeShapeType="1"/>
        </xdr:cNvSpPr>
      </xdr:nvSpPr>
      <xdr:spPr bwMode="auto">
        <a:xfrm>
          <a:off x="1685925" y="2276475"/>
          <a:ext cx="0" cy="638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9</xdr:col>
      <xdr:colOff>0</xdr:colOff>
      <xdr:row>16</xdr:row>
      <xdr:rowOff>0</xdr:rowOff>
    </xdr:from>
    <xdr:to>
      <xdr:col>17</xdr:col>
      <xdr:colOff>142875</xdr:colOff>
      <xdr:row>17</xdr:row>
      <xdr:rowOff>0</xdr:rowOff>
    </xdr:to>
    <xdr:sp macro="" textlink="">
      <xdr:nvSpPr>
        <xdr:cNvPr id="41075" name="Line 115"/>
        <xdr:cNvSpPr>
          <a:spLocks noChangeShapeType="1"/>
        </xdr:cNvSpPr>
      </xdr:nvSpPr>
      <xdr:spPr bwMode="auto">
        <a:xfrm>
          <a:off x="1685925" y="2276475"/>
          <a:ext cx="1609725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9</xdr:col>
      <xdr:colOff>0</xdr:colOff>
      <xdr:row>20</xdr:row>
      <xdr:rowOff>0</xdr:rowOff>
    </xdr:from>
    <xdr:to>
      <xdr:col>17</xdr:col>
      <xdr:colOff>0</xdr:colOff>
      <xdr:row>20</xdr:row>
      <xdr:rowOff>0</xdr:rowOff>
    </xdr:to>
    <xdr:sp macro="" textlink="">
      <xdr:nvSpPr>
        <xdr:cNvPr id="41076" name="Line 116"/>
        <xdr:cNvSpPr>
          <a:spLocks noChangeShapeType="1"/>
        </xdr:cNvSpPr>
      </xdr:nvSpPr>
      <xdr:spPr bwMode="auto">
        <a:xfrm>
          <a:off x="1685925" y="2914650"/>
          <a:ext cx="146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0</xdr:colOff>
      <xdr:row>17</xdr:row>
      <xdr:rowOff>0</xdr:rowOff>
    </xdr:to>
    <xdr:sp macro="" textlink="">
      <xdr:nvSpPr>
        <xdr:cNvPr id="41077" name="Line 117"/>
        <xdr:cNvSpPr>
          <a:spLocks noChangeShapeType="1"/>
        </xdr:cNvSpPr>
      </xdr:nvSpPr>
      <xdr:spPr bwMode="auto">
        <a:xfrm flipV="1">
          <a:off x="3305175" y="1790700"/>
          <a:ext cx="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18</xdr:col>
      <xdr:colOff>0</xdr:colOff>
      <xdr:row>12</xdr:row>
      <xdr:rowOff>0</xdr:rowOff>
    </xdr:from>
    <xdr:to>
      <xdr:col>21</xdr:col>
      <xdr:colOff>0</xdr:colOff>
      <xdr:row>12</xdr:row>
      <xdr:rowOff>0</xdr:rowOff>
    </xdr:to>
    <xdr:sp macro="" textlink="">
      <xdr:nvSpPr>
        <xdr:cNvPr id="41078" name="Line 118"/>
        <xdr:cNvSpPr>
          <a:spLocks noChangeShapeType="1"/>
        </xdr:cNvSpPr>
      </xdr:nvSpPr>
      <xdr:spPr bwMode="auto">
        <a:xfrm>
          <a:off x="3305175" y="17907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17</xdr:col>
      <xdr:colOff>0</xdr:colOff>
      <xdr:row>20</xdr:row>
      <xdr:rowOff>0</xdr:rowOff>
    </xdr:from>
    <xdr:to>
      <xdr:col>21</xdr:col>
      <xdr:colOff>0</xdr:colOff>
      <xdr:row>20</xdr:row>
      <xdr:rowOff>0</xdr:rowOff>
    </xdr:to>
    <xdr:sp macro="" textlink="">
      <xdr:nvSpPr>
        <xdr:cNvPr id="41079" name="Line 119"/>
        <xdr:cNvSpPr>
          <a:spLocks noChangeShapeType="1"/>
        </xdr:cNvSpPr>
      </xdr:nvSpPr>
      <xdr:spPr bwMode="auto">
        <a:xfrm>
          <a:off x="3152775" y="29146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21</xdr:col>
      <xdr:colOff>0</xdr:colOff>
      <xdr:row>12</xdr:row>
      <xdr:rowOff>0</xdr:rowOff>
    </xdr:from>
    <xdr:to>
      <xdr:col>21</xdr:col>
      <xdr:colOff>0</xdr:colOff>
      <xdr:row>20</xdr:row>
      <xdr:rowOff>0</xdr:rowOff>
    </xdr:to>
    <xdr:sp macro="" textlink="">
      <xdr:nvSpPr>
        <xdr:cNvPr id="41080" name="Line 120"/>
        <xdr:cNvSpPr>
          <a:spLocks noChangeShapeType="1"/>
        </xdr:cNvSpPr>
      </xdr:nvSpPr>
      <xdr:spPr bwMode="auto">
        <a:xfrm flipV="1">
          <a:off x="3914775" y="1790700"/>
          <a:ext cx="0" cy="1123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9</xdr:row>
      <xdr:rowOff>0</xdr:rowOff>
    </xdr:to>
    <xdr:sp macro="" textlink="">
      <xdr:nvSpPr>
        <xdr:cNvPr id="41081" name="Line 121"/>
        <xdr:cNvSpPr>
          <a:spLocks noChangeShapeType="1"/>
        </xdr:cNvSpPr>
      </xdr:nvSpPr>
      <xdr:spPr bwMode="auto">
        <a:xfrm flipV="1">
          <a:off x="1685925" y="952500"/>
          <a:ext cx="0" cy="6667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18</xdr:col>
      <xdr:colOff>0</xdr:colOff>
      <xdr:row>6</xdr:row>
      <xdr:rowOff>0</xdr:rowOff>
    </xdr:from>
    <xdr:to>
      <xdr:col>18</xdr:col>
      <xdr:colOff>0</xdr:colOff>
      <xdr:row>9</xdr:row>
      <xdr:rowOff>0</xdr:rowOff>
    </xdr:to>
    <xdr:sp macro="" textlink="">
      <xdr:nvSpPr>
        <xdr:cNvPr id="41082" name="Line 122"/>
        <xdr:cNvSpPr>
          <a:spLocks noChangeShapeType="1"/>
        </xdr:cNvSpPr>
      </xdr:nvSpPr>
      <xdr:spPr bwMode="auto">
        <a:xfrm flipV="1">
          <a:off x="3305175" y="1143000"/>
          <a:ext cx="0" cy="4762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21</xdr:col>
      <xdr:colOff>0</xdr:colOff>
      <xdr:row>5</xdr:row>
      <xdr:rowOff>0</xdr:rowOff>
    </xdr:from>
    <xdr:to>
      <xdr:col>21</xdr:col>
      <xdr:colOff>0</xdr:colOff>
      <xdr:row>9</xdr:row>
      <xdr:rowOff>0</xdr:rowOff>
    </xdr:to>
    <xdr:sp macro="" textlink="">
      <xdr:nvSpPr>
        <xdr:cNvPr id="41083" name="Line 123"/>
        <xdr:cNvSpPr>
          <a:spLocks noChangeShapeType="1"/>
        </xdr:cNvSpPr>
      </xdr:nvSpPr>
      <xdr:spPr bwMode="auto">
        <a:xfrm flipV="1">
          <a:off x="3914775" y="952500"/>
          <a:ext cx="0" cy="6667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21</xdr:col>
      <xdr:colOff>9525</xdr:colOff>
      <xdr:row>6</xdr:row>
      <xdr:rowOff>0</xdr:rowOff>
    </xdr:to>
    <xdr:sp macro="" textlink="">
      <xdr:nvSpPr>
        <xdr:cNvPr id="41084" name="Line 124"/>
        <xdr:cNvSpPr>
          <a:spLocks noChangeShapeType="1"/>
        </xdr:cNvSpPr>
      </xdr:nvSpPr>
      <xdr:spPr bwMode="auto">
        <a:xfrm>
          <a:off x="1685925" y="1143000"/>
          <a:ext cx="2238375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oval" w="sm" len="sm"/>
          <a:tailEnd type="oval" w="sm" len="sm"/>
        </a:ln>
        <a:effectLst/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21</xdr:col>
      <xdr:colOff>0</xdr:colOff>
      <xdr:row>5</xdr:row>
      <xdr:rowOff>0</xdr:rowOff>
    </xdr:to>
    <xdr:sp macro="" textlink="">
      <xdr:nvSpPr>
        <xdr:cNvPr id="41085" name="Line 125"/>
        <xdr:cNvSpPr>
          <a:spLocks noChangeShapeType="1"/>
        </xdr:cNvSpPr>
      </xdr:nvSpPr>
      <xdr:spPr bwMode="auto">
        <a:xfrm>
          <a:off x="1685925" y="952500"/>
          <a:ext cx="2228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7</xdr:col>
      <xdr:colOff>0</xdr:colOff>
      <xdr:row>16</xdr:row>
      <xdr:rowOff>0</xdr:rowOff>
    </xdr:from>
    <xdr:to>
      <xdr:col>8</xdr:col>
      <xdr:colOff>0</xdr:colOff>
      <xdr:row>20</xdr:row>
      <xdr:rowOff>0</xdr:rowOff>
    </xdr:to>
    <xdr:grpSp>
      <xdr:nvGrpSpPr>
        <xdr:cNvPr id="41086" name="Group 126"/>
        <xdr:cNvGrpSpPr>
          <a:grpSpLocks/>
        </xdr:cNvGrpSpPr>
      </xdr:nvGrpSpPr>
      <xdr:grpSpPr bwMode="auto">
        <a:xfrm>
          <a:off x="1295400" y="2276475"/>
          <a:ext cx="238125" cy="638175"/>
          <a:chOff x="94" y="247"/>
          <a:chExt cx="18" cy="50"/>
        </a:xfrm>
      </xdr:grpSpPr>
      <xdr:sp macro="" textlink="">
        <xdr:nvSpPr>
          <xdr:cNvPr id="41087" name="Line 127"/>
          <xdr:cNvSpPr>
            <a:spLocks noChangeShapeType="1"/>
          </xdr:cNvSpPr>
        </xdr:nvSpPr>
        <xdr:spPr bwMode="auto">
          <a:xfrm flipH="1">
            <a:off x="94" y="247"/>
            <a:ext cx="18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 type="oval" w="sm" len="sm"/>
          </a:ln>
          <a:effectLst/>
        </xdr:spPr>
      </xdr:sp>
      <xdr:sp macro="" textlink="">
        <xdr:nvSpPr>
          <xdr:cNvPr id="41088" name="Line 128"/>
          <xdr:cNvSpPr>
            <a:spLocks noChangeShapeType="1"/>
          </xdr:cNvSpPr>
        </xdr:nvSpPr>
        <xdr:spPr bwMode="auto">
          <a:xfrm flipH="1">
            <a:off x="94" y="297"/>
            <a:ext cx="18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 type="oval" w="sm" len="sm"/>
          </a:ln>
          <a:effectLst/>
        </xdr:spPr>
      </xdr:sp>
      <xdr:sp macro="" textlink="">
        <xdr:nvSpPr>
          <xdr:cNvPr id="41089" name="Line 129"/>
          <xdr:cNvSpPr>
            <a:spLocks noChangeShapeType="1"/>
          </xdr:cNvSpPr>
        </xdr:nvSpPr>
        <xdr:spPr bwMode="auto">
          <a:xfrm>
            <a:off x="94" y="247"/>
            <a:ext cx="0" cy="5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25</xdr:col>
      <xdr:colOff>95250</xdr:colOff>
      <xdr:row>15</xdr:row>
      <xdr:rowOff>0</xdr:rowOff>
    </xdr:to>
    <xdr:sp macro="" textlink="">
      <xdr:nvSpPr>
        <xdr:cNvPr id="41090" name="Line 130"/>
        <xdr:cNvSpPr>
          <a:spLocks noChangeShapeType="1"/>
        </xdr:cNvSpPr>
      </xdr:nvSpPr>
      <xdr:spPr bwMode="auto">
        <a:xfrm>
          <a:off x="3914775" y="2171700"/>
          <a:ext cx="838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25</xdr:col>
      <xdr:colOff>95250</xdr:colOff>
      <xdr:row>15</xdr:row>
      <xdr:rowOff>0</xdr:rowOff>
    </xdr:from>
    <xdr:to>
      <xdr:col>28</xdr:col>
      <xdr:colOff>142875</xdr:colOff>
      <xdr:row>20</xdr:row>
      <xdr:rowOff>0</xdr:rowOff>
    </xdr:to>
    <xdr:sp macro="" textlink="">
      <xdr:nvSpPr>
        <xdr:cNvPr id="41091" name="Line 131"/>
        <xdr:cNvSpPr>
          <a:spLocks noChangeShapeType="1"/>
        </xdr:cNvSpPr>
      </xdr:nvSpPr>
      <xdr:spPr bwMode="auto">
        <a:xfrm>
          <a:off x="4752975" y="2171700"/>
          <a:ext cx="590550" cy="742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29</xdr:col>
      <xdr:colOff>9525</xdr:colOff>
      <xdr:row>14</xdr:row>
      <xdr:rowOff>123825</xdr:rowOff>
    </xdr:from>
    <xdr:to>
      <xdr:col>30</xdr:col>
      <xdr:colOff>133350</xdr:colOff>
      <xdr:row>14</xdr:row>
      <xdr:rowOff>123825</xdr:rowOff>
    </xdr:to>
    <xdr:sp macro="" textlink="">
      <xdr:nvSpPr>
        <xdr:cNvPr id="41092" name="Line 132"/>
        <xdr:cNvSpPr>
          <a:spLocks noChangeShapeType="1"/>
        </xdr:cNvSpPr>
      </xdr:nvSpPr>
      <xdr:spPr bwMode="auto">
        <a:xfrm flipV="1">
          <a:off x="5429250" y="2171700"/>
          <a:ext cx="2762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21</xdr:col>
      <xdr:colOff>0</xdr:colOff>
      <xdr:row>20</xdr:row>
      <xdr:rowOff>0</xdr:rowOff>
    </xdr:from>
    <xdr:to>
      <xdr:col>28</xdr:col>
      <xdr:colOff>142875</xdr:colOff>
      <xdr:row>20</xdr:row>
      <xdr:rowOff>0</xdr:rowOff>
    </xdr:to>
    <xdr:sp macro="" textlink="">
      <xdr:nvSpPr>
        <xdr:cNvPr id="41093" name="Line 133"/>
        <xdr:cNvSpPr>
          <a:spLocks noChangeShapeType="1"/>
        </xdr:cNvSpPr>
      </xdr:nvSpPr>
      <xdr:spPr bwMode="auto">
        <a:xfrm>
          <a:off x="3914775" y="2914650"/>
          <a:ext cx="1428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26</xdr:col>
      <xdr:colOff>0</xdr:colOff>
      <xdr:row>6</xdr:row>
      <xdr:rowOff>0</xdr:rowOff>
    </xdr:from>
    <xdr:to>
      <xdr:col>26</xdr:col>
      <xdr:colOff>0</xdr:colOff>
      <xdr:row>9</xdr:row>
      <xdr:rowOff>9525</xdr:rowOff>
    </xdr:to>
    <xdr:sp macro="" textlink="">
      <xdr:nvSpPr>
        <xdr:cNvPr id="41094" name="Line 134"/>
        <xdr:cNvSpPr>
          <a:spLocks noChangeShapeType="1"/>
        </xdr:cNvSpPr>
      </xdr:nvSpPr>
      <xdr:spPr bwMode="auto">
        <a:xfrm flipV="1">
          <a:off x="4857750" y="1143000"/>
          <a:ext cx="0" cy="4857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31</xdr:col>
      <xdr:colOff>133350</xdr:colOff>
      <xdr:row>11</xdr:row>
      <xdr:rowOff>0</xdr:rowOff>
    </xdr:from>
    <xdr:to>
      <xdr:col>32</xdr:col>
      <xdr:colOff>133350</xdr:colOff>
      <xdr:row>11</xdr:row>
      <xdr:rowOff>0</xdr:rowOff>
    </xdr:to>
    <xdr:sp macro="" textlink="">
      <xdr:nvSpPr>
        <xdr:cNvPr id="41095" name="Line 135"/>
        <xdr:cNvSpPr>
          <a:spLocks noChangeShapeType="1"/>
        </xdr:cNvSpPr>
      </xdr:nvSpPr>
      <xdr:spPr bwMode="auto">
        <a:xfrm>
          <a:off x="5857875" y="171450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none" w="sm" len="sm"/>
        </a:ln>
        <a:effectLst/>
      </xdr:spPr>
    </xdr:sp>
    <xdr:clientData/>
  </xdr:twoCellAnchor>
  <xdr:twoCellAnchor>
    <xdr:from>
      <xdr:col>29</xdr:col>
      <xdr:colOff>9525</xdr:colOff>
      <xdr:row>20</xdr:row>
      <xdr:rowOff>0</xdr:rowOff>
    </xdr:from>
    <xdr:to>
      <xdr:col>32</xdr:col>
      <xdr:colOff>133350</xdr:colOff>
      <xdr:row>20</xdr:row>
      <xdr:rowOff>0</xdr:rowOff>
    </xdr:to>
    <xdr:sp macro="" textlink="">
      <xdr:nvSpPr>
        <xdr:cNvPr id="41096" name="Line 136"/>
        <xdr:cNvSpPr>
          <a:spLocks noChangeShapeType="1"/>
        </xdr:cNvSpPr>
      </xdr:nvSpPr>
      <xdr:spPr bwMode="auto">
        <a:xfrm>
          <a:off x="5429250" y="2914650"/>
          <a:ext cx="561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none" w="sm" len="sm"/>
        </a:ln>
        <a:effectLst/>
      </xdr:spPr>
    </xdr:sp>
    <xdr:clientData/>
  </xdr:twoCellAnchor>
  <xdr:twoCellAnchor>
    <xdr:from>
      <xdr:col>32</xdr:col>
      <xdr:colOff>133350</xdr:colOff>
      <xdr:row>11</xdr:row>
      <xdr:rowOff>0</xdr:rowOff>
    </xdr:from>
    <xdr:to>
      <xdr:col>32</xdr:col>
      <xdr:colOff>133350</xdr:colOff>
      <xdr:row>20</xdr:row>
      <xdr:rowOff>0</xdr:rowOff>
    </xdr:to>
    <xdr:sp macro="" textlink="">
      <xdr:nvSpPr>
        <xdr:cNvPr id="41097" name="Line 137"/>
        <xdr:cNvSpPr>
          <a:spLocks noChangeShapeType="1"/>
        </xdr:cNvSpPr>
      </xdr:nvSpPr>
      <xdr:spPr bwMode="auto">
        <a:xfrm>
          <a:off x="5991225" y="1714500"/>
          <a:ext cx="0" cy="1200150"/>
        </a:xfrm>
        <a:prstGeom prst="line">
          <a:avLst/>
        </a:prstGeom>
        <a:noFill/>
        <a:ln w="6350">
          <a:solidFill>
            <a:srgbClr val="000000"/>
          </a:solidFill>
          <a:round/>
          <a:headEnd type="oval" w="sm" len="sm"/>
          <a:tailEnd type="oval" w="sm" len="sm"/>
        </a:ln>
        <a:effectLst/>
      </xdr:spPr>
    </xdr:sp>
    <xdr:clientData/>
  </xdr:twoCellAnchor>
  <xdr:twoCellAnchor>
    <xdr:from>
      <xdr:col>29</xdr:col>
      <xdr:colOff>9525</xdr:colOff>
      <xdr:row>11</xdr:row>
      <xdr:rowOff>9525</xdr:rowOff>
    </xdr:from>
    <xdr:to>
      <xdr:col>30</xdr:col>
      <xdr:colOff>123825</xdr:colOff>
      <xdr:row>11</xdr:row>
      <xdr:rowOff>9525</xdr:rowOff>
    </xdr:to>
    <xdr:sp macro="" textlink="">
      <xdr:nvSpPr>
        <xdr:cNvPr id="41098" name="Line 138"/>
        <xdr:cNvSpPr>
          <a:spLocks noChangeShapeType="1"/>
        </xdr:cNvSpPr>
      </xdr:nvSpPr>
      <xdr:spPr bwMode="auto">
        <a:xfrm>
          <a:off x="5429250" y="1724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30</xdr:col>
      <xdr:colOff>133350</xdr:colOff>
      <xdr:row>11</xdr:row>
      <xdr:rowOff>9525</xdr:rowOff>
    </xdr:from>
    <xdr:to>
      <xdr:col>30</xdr:col>
      <xdr:colOff>133350</xdr:colOff>
      <xdr:row>20</xdr:row>
      <xdr:rowOff>0</xdr:rowOff>
    </xdr:to>
    <xdr:sp macro="" textlink="">
      <xdr:nvSpPr>
        <xdr:cNvPr id="41099" name="Line 139"/>
        <xdr:cNvSpPr>
          <a:spLocks noChangeShapeType="1"/>
        </xdr:cNvSpPr>
      </xdr:nvSpPr>
      <xdr:spPr bwMode="auto">
        <a:xfrm>
          <a:off x="5705475" y="1724025"/>
          <a:ext cx="0" cy="1190625"/>
        </a:xfrm>
        <a:prstGeom prst="line">
          <a:avLst/>
        </a:prstGeom>
        <a:noFill/>
        <a:ln w="6350">
          <a:solidFill>
            <a:srgbClr val="000000"/>
          </a:solidFill>
          <a:round/>
          <a:headEnd type="oval" w="sm" len="sm"/>
          <a:tailEnd type="oval" w="sm" len="sm"/>
        </a:ln>
        <a:effectLst/>
      </xdr:spPr>
    </xdr:sp>
    <xdr:clientData/>
  </xdr:twoCellAnchor>
  <xdr:twoCellAnchor>
    <xdr:from>
      <xdr:col>18</xdr:col>
      <xdr:colOff>0</xdr:colOff>
      <xdr:row>17</xdr:row>
      <xdr:rowOff>0</xdr:rowOff>
    </xdr:from>
    <xdr:to>
      <xdr:col>21</xdr:col>
      <xdr:colOff>0</xdr:colOff>
      <xdr:row>17</xdr:row>
      <xdr:rowOff>0</xdr:rowOff>
    </xdr:to>
    <xdr:sp macro="" textlink="">
      <xdr:nvSpPr>
        <xdr:cNvPr id="41100" name="Line 140"/>
        <xdr:cNvSpPr>
          <a:spLocks noChangeShapeType="1"/>
        </xdr:cNvSpPr>
      </xdr:nvSpPr>
      <xdr:spPr bwMode="auto">
        <a:xfrm>
          <a:off x="3305175" y="24384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19</xdr:col>
      <xdr:colOff>57150</xdr:colOff>
      <xdr:row>16</xdr:row>
      <xdr:rowOff>0</xdr:rowOff>
    </xdr:from>
    <xdr:to>
      <xdr:col>19</xdr:col>
      <xdr:colOff>66675</xdr:colOff>
      <xdr:row>18</xdr:row>
      <xdr:rowOff>47625</xdr:rowOff>
    </xdr:to>
    <xdr:sp macro="" textlink="">
      <xdr:nvSpPr>
        <xdr:cNvPr id="41101" name="Line 141"/>
        <xdr:cNvSpPr>
          <a:spLocks noChangeShapeType="1"/>
        </xdr:cNvSpPr>
      </xdr:nvSpPr>
      <xdr:spPr bwMode="auto">
        <a:xfrm>
          <a:off x="3552825" y="2276475"/>
          <a:ext cx="9525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76200</xdr:colOff>
      <xdr:row>17</xdr:row>
      <xdr:rowOff>9525</xdr:rowOff>
    </xdr:from>
    <xdr:to>
      <xdr:col>24</xdr:col>
      <xdr:colOff>0</xdr:colOff>
      <xdr:row>21</xdr:row>
      <xdr:rowOff>0</xdr:rowOff>
    </xdr:to>
    <xdr:sp macro="" textlink="">
      <xdr:nvSpPr>
        <xdr:cNvPr id="41102" name="Line 142"/>
        <xdr:cNvSpPr>
          <a:spLocks noChangeShapeType="1"/>
        </xdr:cNvSpPr>
      </xdr:nvSpPr>
      <xdr:spPr bwMode="auto">
        <a:xfrm flipH="1" flipV="1">
          <a:off x="3571875" y="2447925"/>
          <a:ext cx="933450" cy="657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</xdr:spPr>
    </xdr:sp>
    <xdr:clientData/>
  </xdr:twoCellAnchor>
  <xdr:twoCellAnchor>
    <xdr:from>
      <xdr:col>24</xdr:col>
      <xdr:colOff>0</xdr:colOff>
      <xdr:row>21</xdr:row>
      <xdr:rowOff>0</xdr:rowOff>
    </xdr:from>
    <xdr:to>
      <xdr:col>29</xdr:col>
      <xdr:colOff>0</xdr:colOff>
      <xdr:row>21</xdr:row>
      <xdr:rowOff>0</xdr:rowOff>
    </xdr:to>
    <xdr:sp macro="" textlink="">
      <xdr:nvSpPr>
        <xdr:cNvPr id="41103" name="Line 143"/>
        <xdr:cNvSpPr>
          <a:spLocks noChangeShapeType="1"/>
        </xdr:cNvSpPr>
      </xdr:nvSpPr>
      <xdr:spPr bwMode="auto">
        <a:xfrm flipH="1">
          <a:off x="4505325" y="3105150"/>
          <a:ext cx="914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17</xdr:row>
      <xdr:rowOff>0</xdr:rowOff>
    </xdr:from>
    <xdr:to>
      <xdr:col>18</xdr:col>
      <xdr:colOff>0</xdr:colOff>
      <xdr:row>21</xdr:row>
      <xdr:rowOff>0</xdr:rowOff>
    </xdr:to>
    <xdr:sp macro="" textlink="">
      <xdr:nvSpPr>
        <xdr:cNvPr id="41104" name="Line 144"/>
        <xdr:cNvSpPr>
          <a:spLocks noChangeShapeType="1"/>
        </xdr:cNvSpPr>
      </xdr:nvSpPr>
      <xdr:spPr bwMode="auto">
        <a:xfrm flipV="1">
          <a:off x="3305175" y="2438400"/>
          <a:ext cx="0" cy="666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</xdr:spPr>
    </xdr:sp>
    <xdr:clientData/>
  </xdr:twoCellAnchor>
  <xdr:twoCellAnchor>
    <xdr:from>
      <xdr:col>14</xdr:col>
      <xdr:colOff>0</xdr:colOff>
      <xdr:row>21</xdr:row>
      <xdr:rowOff>0</xdr:rowOff>
    </xdr:from>
    <xdr:to>
      <xdr:col>18</xdr:col>
      <xdr:colOff>0</xdr:colOff>
      <xdr:row>21</xdr:row>
      <xdr:rowOff>0</xdr:rowOff>
    </xdr:to>
    <xdr:sp macro="" textlink="">
      <xdr:nvSpPr>
        <xdr:cNvPr id="41105" name="Line 145"/>
        <xdr:cNvSpPr>
          <a:spLocks noChangeShapeType="1"/>
        </xdr:cNvSpPr>
      </xdr:nvSpPr>
      <xdr:spPr bwMode="auto">
        <a:xfrm flipH="1">
          <a:off x="2686050" y="3105150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5</xdr:row>
      <xdr:rowOff>0</xdr:rowOff>
    </xdr:from>
    <xdr:to>
      <xdr:col>21</xdr:col>
      <xdr:colOff>0</xdr:colOff>
      <xdr:row>5</xdr:row>
      <xdr:rowOff>0</xdr:rowOff>
    </xdr:to>
    <xdr:sp macro="" textlink="">
      <xdr:nvSpPr>
        <xdr:cNvPr id="41107" name="Line 147"/>
        <xdr:cNvSpPr>
          <a:spLocks noChangeShapeType="1"/>
        </xdr:cNvSpPr>
      </xdr:nvSpPr>
      <xdr:spPr bwMode="auto">
        <a:xfrm flipV="1">
          <a:off x="3914775" y="9525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>
          <a:outerShdw dist="53882" dir="2700000" algn="ctr" rotWithShape="0">
            <a:srgbClr val="000000"/>
          </a:outerShdw>
        </a:effectLst>
      </xdr:spPr>
    </xdr:sp>
    <xdr:clientData/>
  </xdr:twoCellAnchor>
  <xdr:twoCellAnchor>
    <xdr:from>
      <xdr:col>28</xdr:col>
      <xdr:colOff>142875</xdr:colOff>
      <xdr:row>5</xdr:row>
      <xdr:rowOff>0</xdr:rowOff>
    </xdr:from>
    <xdr:to>
      <xdr:col>28</xdr:col>
      <xdr:colOff>142875</xdr:colOff>
      <xdr:row>9</xdr:row>
      <xdr:rowOff>0</xdr:rowOff>
    </xdr:to>
    <xdr:sp macro="" textlink="">
      <xdr:nvSpPr>
        <xdr:cNvPr id="116" name="Line 123"/>
        <xdr:cNvSpPr>
          <a:spLocks noChangeShapeType="1"/>
        </xdr:cNvSpPr>
      </xdr:nvSpPr>
      <xdr:spPr bwMode="auto">
        <a:xfrm flipV="1">
          <a:off x="5343525" y="952500"/>
          <a:ext cx="0" cy="6667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9</xdr:col>
      <xdr:colOff>0</xdr:colOff>
      <xdr:row>65</xdr:row>
      <xdr:rowOff>0</xdr:rowOff>
    </xdr:from>
    <xdr:to>
      <xdr:col>9</xdr:col>
      <xdr:colOff>0</xdr:colOff>
      <xdr:row>69</xdr:row>
      <xdr:rowOff>0</xdr:rowOff>
    </xdr:to>
    <xdr:sp macro="" textlink="">
      <xdr:nvSpPr>
        <xdr:cNvPr id="117" name="Line 114"/>
        <xdr:cNvSpPr>
          <a:spLocks noChangeShapeType="1"/>
        </xdr:cNvSpPr>
      </xdr:nvSpPr>
      <xdr:spPr bwMode="auto">
        <a:xfrm>
          <a:off x="1685925" y="2276475"/>
          <a:ext cx="0" cy="638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9</xdr:col>
      <xdr:colOff>0</xdr:colOff>
      <xdr:row>65</xdr:row>
      <xdr:rowOff>0</xdr:rowOff>
    </xdr:from>
    <xdr:to>
      <xdr:col>17</xdr:col>
      <xdr:colOff>142875</xdr:colOff>
      <xdr:row>66</xdr:row>
      <xdr:rowOff>0</xdr:rowOff>
    </xdr:to>
    <xdr:sp macro="" textlink="">
      <xdr:nvSpPr>
        <xdr:cNvPr id="118" name="Line 115"/>
        <xdr:cNvSpPr>
          <a:spLocks noChangeShapeType="1"/>
        </xdr:cNvSpPr>
      </xdr:nvSpPr>
      <xdr:spPr bwMode="auto">
        <a:xfrm>
          <a:off x="1685925" y="2276475"/>
          <a:ext cx="1609725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9</xdr:col>
      <xdr:colOff>0</xdr:colOff>
      <xdr:row>69</xdr:row>
      <xdr:rowOff>0</xdr:rowOff>
    </xdr:from>
    <xdr:to>
      <xdr:col>17</xdr:col>
      <xdr:colOff>0</xdr:colOff>
      <xdr:row>69</xdr:row>
      <xdr:rowOff>0</xdr:rowOff>
    </xdr:to>
    <xdr:sp macro="" textlink="">
      <xdr:nvSpPr>
        <xdr:cNvPr id="119" name="Line 116"/>
        <xdr:cNvSpPr>
          <a:spLocks noChangeShapeType="1"/>
        </xdr:cNvSpPr>
      </xdr:nvSpPr>
      <xdr:spPr bwMode="auto">
        <a:xfrm>
          <a:off x="1685925" y="2914650"/>
          <a:ext cx="146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18</xdr:col>
      <xdr:colOff>0</xdr:colOff>
      <xdr:row>61</xdr:row>
      <xdr:rowOff>0</xdr:rowOff>
    </xdr:from>
    <xdr:to>
      <xdr:col>18</xdr:col>
      <xdr:colOff>0</xdr:colOff>
      <xdr:row>66</xdr:row>
      <xdr:rowOff>0</xdr:rowOff>
    </xdr:to>
    <xdr:sp macro="" textlink="">
      <xdr:nvSpPr>
        <xdr:cNvPr id="120" name="Line 117"/>
        <xdr:cNvSpPr>
          <a:spLocks noChangeShapeType="1"/>
        </xdr:cNvSpPr>
      </xdr:nvSpPr>
      <xdr:spPr bwMode="auto">
        <a:xfrm flipV="1">
          <a:off x="3305175" y="1790700"/>
          <a:ext cx="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18</xdr:col>
      <xdr:colOff>0</xdr:colOff>
      <xdr:row>61</xdr:row>
      <xdr:rowOff>0</xdr:rowOff>
    </xdr:from>
    <xdr:to>
      <xdr:col>21</xdr:col>
      <xdr:colOff>0</xdr:colOff>
      <xdr:row>61</xdr:row>
      <xdr:rowOff>0</xdr:rowOff>
    </xdr:to>
    <xdr:sp macro="" textlink="">
      <xdr:nvSpPr>
        <xdr:cNvPr id="121" name="Line 118"/>
        <xdr:cNvSpPr>
          <a:spLocks noChangeShapeType="1"/>
        </xdr:cNvSpPr>
      </xdr:nvSpPr>
      <xdr:spPr bwMode="auto">
        <a:xfrm>
          <a:off x="3305175" y="17907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17</xdr:col>
      <xdr:colOff>0</xdr:colOff>
      <xdr:row>69</xdr:row>
      <xdr:rowOff>0</xdr:rowOff>
    </xdr:from>
    <xdr:to>
      <xdr:col>21</xdr:col>
      <xdr:colOff>0</xdr:colOff>
      <xdr:row>69</xdr:row>
      <xdr:rowOff>0</xdr:rowOff>
    </xdr:to>
    <xdr:sp macro="" textlink="">
      <xdr:nvSpPr>
        <xdr:cNvPr id="122" name="Line 119"/>
        <xdr:cNvSpPr>
          <a:spLocks noChangeShapeType="1"/>
        </xdr:cNvSpPr>
      </xdr:nvSpPr>
      <xdr:spPr bwMode="auto">
        <a:xfrm>
          <a:off x="3152775" y="29146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21</xdr:col>
      <xdr:colOff>0</xdr:colOff>
      <xdr:row>61</xdr:row>
      <xdr:rowOff>0</xdr:rowOff>
    </xdr:from>
    <xdr:to>
      <xdr:col>21</xdr:col>
      <xdr:colOff>0</xdr:colOff>
      <xdr:row>69</xdr:row>
      <xdr:rowOff>0</xdr:rowOff>
    </xdr:to>
    <xdr:sp macro="" textlink="">
      <xdr:nvSpPr>
        <xdr:cNvPr id="123" name="Line 120"/>
        <xdr:cNvSpPr>
          <a:spLocks noChangeShapeType="1"/>
        </xdr:cNvSpPr>
      </xdr:nvSpPr>
      <xdr:spPr bwMode="auto">
        <a:xfrm flipV="1">
          <a:off x="3914775" y="1790700"/>
          <a:ext cx="0" cy="1123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9</xdr:col>
      <xdr:colOff>0</xdr:colOff>
      <xdr:row>54</xdr:row>
      <xdr:rowOff>0</xdr:rowOff>
    </xdr:from>
    <xdr:to>
      <xdr:col>9</xdr:col>
      <xdr:colOff>0</xdr:colOff>
      <xdr:row>58</xdr:row>
      <xdr:rowOff>0</xdr:rowOff>
    </xdr:to>
    <xdr:sp macro="" textlink="">
      <xdr:nvSpPr>
        <xdr:cNvPr id="124" name="Line 121"/>
        <xdr:cNvSpPr>
          <a:spLocks noChangeShapeType="1"/>
        </xdr:cNvSpPr>
      </xdr:nvSpPr>
      <xdr:spPr bwMode="auto">
        <a:xfrm flipV="1">
          <a:off x="1685925" y="952500"/>
          <a:ext cx="0" cy="6667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18</xdr:col>
      <xdr:colOff>0</xdr:colOff>
      <xdr:row>55</xdr:row>
      <xdr:rowOff>0</xdr:rowOff>
    </xdr:from>
    <xdr:to>
      <xdr:col>18</xdr:col>
      <xdr:colOff>0</xdr:colOff>
      <xdr:row>58</xdr:row>
      <xdr:rowOff>0</xdr:rowOff>
    </xdr:to>
    <xdr:sp macro="" textlink="">
      <xdr:nvSpPr>
        <xdr:cNvPr id="125" name="Line 122"/>
        <xdr:cNvSpPr>
          <a:spLocks noChangeShapeType="1"/>
        </xdr:cNvSpPr>
      </xdr:nvSpPr>
      <xdr:spPr bwMode="auto">
        <a:xfrm flipV="1">
          <a:off x="3305175" y="1143000"/>
          <a:ext cx="0" cy="4762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21</xdr:col>
      <xdr:colOff>0</xdr:colOff>
      <xdr:row>54</xdr:row>
      <xdr:rowOff>0</xdr:rowOff>
    </xdr:from>
    <xdr:to>
      <xdr:col>21</xdr:col>
      <xdr:colOff>0</xdr:colOff>
      <xdr:row>58</xdr:row>
      <xdr:rowOff>0</xdr:rowOff>
    </xdr:to>
    <xdr:sp macro="" textlink="">
      <xdr:nvSpPr>
        <xdr:cNvPr id="126" name="Line 123"/>
        <xdr:cNvSpPr>
          <a:spLocks noChangeShapeType="1"/>
        </xdr:cNvSpPr>
      </xdr:nvSpPr>
      <xdr:spPr bwMode="auto">
        <a:xfrm flipV="1">
          <a:off x="3914775" y="952500"/>
          <a:ext cx="0" cy="6667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9</xdr:col>
      <xdr:colOff>0</xdr:colOff>
      <xdr:row>55</xdr:row>
      <xdr:rowOff>0</xdr:rowOff>
    </xdr:from>
    <xdr:to>
      <xdr:col>21</xdr:col>
      <xdr:colOff>9525</xdr:colOff>
      <xdr:row>55</xdr:row>
      <xdr:rowOff>0</xdr:rowOff>
    </xdr:to>
    <xdr:sp macro="" textlink="">
      <xdr:nvSpPr>
        <xdr:cNvPr id="127" name="Line 124"/>
        <xdr:cNvSpPr>
          <a:spLocks noChangeShapeType="1"/>
        </xdr:cNvSpPr>
      </xdr:nvSpPr>
      <xdr:spPr bwMode="auto">
        <a:xfrm>
          <a:off x="1685925" y="1143000"/>
          <a:ext cx="2238375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oval" w="sm" len="sm"/>
          <a:tailEnd type="oval" w="sm" len="sm"/>
        </a:ln>
        <a:effectLst/>
      </xdr:spPr>
    </xdr:sp>
    <xdr:clientData/>
  </xdr:twoCellAnchor>
  <xdr:twoCellAnchor>
    <xdr:from>
      <xdr:col>9</xdr:col>
      <xdr:colOff>0</xdr:colOff>
      <xdr:row>54</xdr:row>
      <xdr:rowOff>0</xdr:rowOff>
    </xdr:from>
    <xdr:to>
      <xdr:col>21</xdr:col>
      <xdr:colOff>0</xdr:colOff>
      <xdr:row>54</xdr:row>
      <xdr:rowOff>0</xdr:rowOff>
    </xdr:to>
    <xdr:sp macro="" textlink="">
      <xdr:nvSpPr>
        <xdr:cNvPr id="128" name="Line 125"/>
        <xdr:cNvSpPr>
          <a:spLocks noChangeShapeType="1"/>
        </xdr:cNvSpPr>
      </xdr:nvSpPr>
      <xdr:spPr bwMode="auto">
        <a:xfrm>
          <a:off x="1685925" y="952500"/>
          <a:ext cx="2228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7</xdr:col>
      <xdr:colOff>0</xdr:colOff>
      <xdr:row>65</xdr:row>
      <xdr:rowOff>0</xdr:rowOff>
    </xdr:from>
    <xdr:to>
      <xdr:col>8</xdr:col>
      <xdr:colOff>0</xdr:colOff>
      <xdr:row>69</xdr:row>
      <xdr:rowOff>0</xdr:rowOff>
    </xdr:to>
    <xdr:grpSp>
      <xdr:nvGrpSpPr>
        <xdr:cNvPr id="129" name="Group 126"/>
        <xdr:cNvGrpSpPr>
          <a:grpSpLocks/>
        </xdr:cNvGrpSpPr>
      </xdr:nvGrpSpPr>
      <xdr:grpSpPr bwMode="auto">
        <a:xfrm>
          <a:off x="1295400" y="11201400"/>
          <a:ext cx="238125" cy="762000"/>
          <a:chOff x="94" y="247"/>
          <a:chExt cx="18" cy="50"/>
        </a:xfrm>
      </xdr:grpSpPr>
      <xdr:sp macro="" textlink="">
        <xdr:nvSpPr>
          <xdr:cNvPr id="130" name="Line 127"/>
          <xdr:cNvSpPr>
            <a:spLocks noChangeShapeType="1"/>
          </xdr:cNvSpPr>
        </xdr:nvSpPr>
        <xdr:spPr bwMode="auto">
          <a:xfrm flipH="1">
            <a:off x="94" y="247"/>
            <a:ext cx="18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 type="oval" w="sm" len="sm"/>
          </a:ln>
          <a:effectLst/>
        </xdr:spPr>
      </xdr:sp>
      <xdr:sp macro="" textlink="">
        <xdr:nvSpPr>
          <xdr:cNvPr id="131" name="Line 128"/>
          <xdr:cNvSpPr>
            <a:spLocks noChangeShapeType="1"/>
          </xdr:cNvSpPr>
        </xdr:nvSpPr>
        <xdr:spPr bwMode="auto">
          <a:xfrm flipH="1">
            <a:off x="94" y="297"/>
            <a:ext cx="18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 type="oval" w="sm" len="sm"/>
          </a:ln>
          <a:effectLst/>
        </xdr:spPr>
      </xdr:sp>
      <xdr:sp macro="" textlink="">
        <xdr:nvSpPr>
          <xdr:cNvPr id="132" name="Line 129"/>
          <xdr:cNvSpPr>
            <a:spLocks noChangeShapeType="1"/>
          </xdr:cNvSpPr>
        </xdr:nvSpPr>
        <xdr:spPr bwMode="auto">
          <a:xfrm>
            <a:off x="94" y="247"/>
            <a:ext cx="0" cy="5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29</xdr:col>
      <xdr:colOff>9525</xdr:colOff>
      <xdr:row>63</xdr:row>
      <xdr:rowOff>123825</xdr:rowOff>
    </xdr:from>
    <xdr:to>
      <xdr:col>30</xdr:col>
      <xdr:colOff>133350</xdr:colOff>
      <xdr:row>63</xdr:row>
      <xdr:rowOff>123825</xdr:rowOff>
    </xdr:to>
    <xdr:sp macro="" textlink="">
      <xdr:nvSpPr>
        <xdr:cNvPr id="135" name="Line 132"/>
        <xdr:cNvSpPr>
          <a:spLocks noChangeShapeType="1"/>
        </xdr:cNvSpPr>
      </xdr:nvSpPr>
      <xdr:spPr bwMode="auto">
        <a:xfrm flipV="1">
          <a:off x="5429250" y="2171700"/>
          <a:ext cx="2762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31</xdr:col>
      <xdr:colOff>133350</xdr:colOff>
      <xdr:row>60</xdr:row>
      <xdr:rowOff>0</xdr:rowOff>
    </xdr:from>
    <xdr:to>
      <xdr:col>32</xdr:col>
      <xdr:colOff>133350</xdr:colOff>
      <xdr:row>60</xdr:row>
      <xdr:rowOff>0</xdr:rowOff>
    </xdr:to>
    <xdr:sp macro="" textlink="">
      <xdr:nvSpPr>
        <xdr:cNvPr id="138" name="Line 135"/>
        <xdr:cNvSpPr>
          <a:spLocks noChangeShapeType="1"/>
        </xdr:cNvSpPr>
      </xdr:nvSpPr>
      <xdr:spPr bwMode="auto">
        <a:xfrm>
          <a:off x="5857875" y="171450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none" w="sm" len="sm"/>
        </a:ln>
        <a:effectLst/>
      </xdr:spPr>
    </xdr:sp>
    <xdr:clientData/>
  </xdr:twoCellAnchor>
  <xdr:twoCellAnchor>
    <xdr:from>
      <xdr:col>29</xdr:col>
      <xdr:colOff>9525</xdr:colOff>
      <xdr:row>69</xdr:row>
      <xdr:rowOff>0</xdr:rowOff>
    </xdr:from>
    <xdr:to>
      <xdr:col>32</xdr:col>
      <xdr:colOff>133350</xdr:colOff>
      <xdr:row>69</xdr:row>
      <xdr:rowOff>0</xdr:rowOff>
    </xdr:to>
    <xdr:sp macro="" textlink="">
      <xdr:nvSpPr>
        <xdr:cNvPr id="139" name="Line 136"/>
        <xdr:cNvSpPr>
          <a:spLocks noChangeShapeType="1"/>
        </xdr:cNvSpPr>
      </xdr:nvSpPr>
      <xdr:spPr bwMode="auto">
        <a:xfrm>
          <a:off x="5429250" y="2914650"/>
          <a:ext cx="561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none" w="sm" len="sm"/>
        </a:ln>
        <a:effectLst/>
      </xdr:spPr>
    </xdr:sp>
    <xdr:clientData/>
  </xdr:twoCellAnchor>
  <xdr:twoCellAnchor>
    <xdr:from>
      <xdr:col>32</xdr:col>
      <xdr:colOff>133350</xdr:colOff>
      <xdr:row>60</xdr:row>
      <xdr:rowOff>0</xdr:rowOff>
    </xdr:from>
    <xdr:to>
      <xdr:col>32</xdr:col>
      <xdr:colOff>133350</xdr:colOff>
      <xdr:row>69</xdr:row>
      <xdr:rowOff>0</xdr:rowOff>
    </xdr:to>
    <xdr:sp macro="" textlink="">
      <xdr:nvSpPr>
        <xdr:cNvPr id="140" name="Line 137"/>
        <xdr:cNvSpPr>
          <a:spLocks noChangeShapeType="1"/>
        </xdr:cNvSpPr>
      </xdr:nvSpPr>
      <xdr:spPr bwMode="auto">
        <a:xfrm>
          <a:off x="5991225" y="1714500"/>
          <a:ext cx="0" cy="1200150"/>
        </a:xfrm>
        <a:prstGeom prst="line">
          <a:avLst/>
        </a:prstGeom>
        <a:noFill/>
        <a:ln w="6350">
          <a:solidFill>
            <a:srgbClr val="000000"/>
          </a:solidFill>
          <a:round/>
          <a:headEnd type="oval" w="sm" len="sm"/>
          <a:tailEnd type="oval" w="sm" len="sm"/>
        </a:ln>
        <a:effectLst/>
      </xdr:spPr>
    </xdr:sp>
    <xdr:clientData/>
  </xdr:twoCellAnchor>
  <xdr:twoCellAnchor>
    <xdr:from>
      <xdr:col>29</xdr:col>
      <xdr:colOff>9525</xdr:colOff>
      <xdr:row>60</xdr:row>
      <xdr:rowOff>9525</xdr:rowOff>
    </xdr:from>
    <xdr:to>
      <xdr:col>30</xdr:col>
      <xdr:colOff>123825</xdr:colOff>
      <xdr:row>60</xdr:row>
      <xdr:rowOff>9525</xdr:rowOff>
    </xdr:to>
    <xdr:sp macro="" textlink="">
      <xdr:nvSpPr>
        <xdr:cNvPr id="141" name="Line 138"/>
        <xdr:cNvSpPr>
          <a:spLocks noChangeShapeType="1"/>
        </xdr:cNvSpPr>
      </xdr:nvSpPr>
      <xdr:spPr bwMode="auto">
        <a:xfrm>
          <a:off x="5429250" y="1724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30</xdr:col>
      <xdr:colOff>133350</xdr:colOff>
      <xdr:row>60</xdr:row>
      <xdr:rowOff>9525</xdr:rowOff>
    </xdr:from>
    <xdr:to>
      <xdr:col>30</xdr:col>
      <xdr:colOff>133350</xdr:colOff>
      <xdr:row>69</xdr:row>
      <xdr:rowOff>0</xdr:rowOff>
    </xdr:to>
    <xdr:sp macro="" textlink="">
      <xdr:nvSpPr>
        <xdr:cNvPr id="142" name="Line 139"/>
        <xdr:cNvSpPr>
          <a:spLocks noChangeShapeType="1"/>
        </xdr:cNvSpPr>
      </xdr:nvSpPr>
      <xdr:spPr bwMode="auto">
        <a:xfrm>
          <a:off x="5705475" y="1724025"/>
          <a:ext cx="0" cy="1190625"/>
        </a:xfrm>
        <a:prstGeom prst="line">
          <a:avLst/>
        </a:prstGeom>
        <a:noFill/>
        <a:ln w="6350">
          <a:solidFill>
            <a:srgbClr val="000000"/>
          </a:solidFill>
          <a:round/>
          <a:headEnd type="oval" w="sm" len="sm"/>
          <a:tailEnd type="oval" w="sm" len="sm"/>
        </a:ln>
        <a:effectLst/>
      </xdr:spPr>
    </xdr:sp>
    <xdr:clientData/>
  </xdr:twoCellAnchor>
  <xdr:twoCellAnchor>
    <xdr:from>
      <xdr:col>18</xdr:col>
      <xdr:colOff>0</xdr:colOff>
      <xdr:row>66</xdr:row>
      <xdr:rowOff>0</xdr:rowOff>
    </xdr:from>
    <xdr:to>
      <xdr:col>21</xdr:col>
      <xdr:colOff>0</xdr:colOff>
      <xdr:row>66</xdr:row>
      <xdr:rowOff>0</xdr:rowOff>
    </xdr:to>
    <xdr:sp macro="" textlink="">
      <xdr:nvSpPr>
        <xdr:cNvPr id="143" name="Line 140"/>
        <xdr:cNvSpPr>
          <a:spLocks noChangeShapeType="1"/>
        </xdr:cNvSpPr>
      </xdr:nvSpPr>
      <xdr:spPr bwMode="auto">
        <a:xfrm>
          <a:off x="3305175" y="24384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19</xdr:col>
      <xdr:colOff>57150</xdr:colOff>
      <xdr:row>65</xdr:row>
      <xdr:rowOff>0</xdr:rowOff>
    </xdr:from>
    <xdr:to>
      <xdr:col>19</xdr:col>
      <xdr:colOff>66675</xdr:colOff>
      <xdr:row>67</xdr:row>
      <xdr:rowOff>47625</xdr:rowOff>
    </xdr:to>
    <xdr:sp macro="" textlink="">
      <xdr:nvSpPr>
        <xdr:cNvPr id="144" name="Line 141"/>
        <xdr:cNvSpPr>
          <a:spLocks noChangeShapeType="1"/>
        </xdr:cNvSpPr>
      </xdr:nvSpPr>
      <xdr:spPr bwMode="auto">
        <a:xfrm>
          <a:off x="3552825" y="2276475"/>
          <a:ext cx="9525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76200</xdr:colOff>
      <xdr:row>66</xdr:row>
      <xdr:rowOff>9525</xdr:rowOff>
    </xdr:from>
    <xdr:to>
      <xdr:col>24</xdr:col>
      <xdr:colOff>0</xdr:colOff>
      <xdr:row>70</xdr:row>
      <xdr:rowOff>0</xdr:rowOff>
    </xdr:to>
    <xdr:sp macro="" textlink="">
      <xdr:nvSpPr>
        <xdr:cNvPr id="145" name="Line 142"/>
        <xdr:cNvSpPr>
          <a:spLocks noChangeShapeType="1"/>
        </xdr:cNvSpPr>
      </xdr:nvSpPr>
      <xdr:spPr bwMode="auto">
        <a:xfrm flipH="1" flipV="1">
          <a:off x="3571875" y="2447925"/>
          <a:ext cx="933450" cy="657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</xdr:spPr>
    </xdr:sp>
    <xdr:clientData/>
  </xdr:twoCellAnchor>
  <xdr:twoCellAnchor>
    <xdr:from>
      <xdr:col>24</xdr:col>
      <xdr:colOff>0</xdr:colOff>
      <xdr:row>70</xdr:row>
      <xdr:rowOff>0</xdr:rowOff>
    </xdr:from>
    <xdr:to>
      <xdr:col>29</xdr:col>
      <xdr:colOff>0</xdr:colOff>
      <xdr:row>70</xdr:row>
      <xdr:rowOff>0</xdr:rowOff>
    </xdr:to>
    <xdr:sp macro="" textlink="">
      <xdr:nvSpPr>
        <xdr:cNvPr id="146" name="Line 143"/>
        <xdr:cNvSpPr>
          <a:spLocks noChangeShapeType="1"/>
        </xdr:cNvSpPr>
      </xdr:nvSpPr>
      <xdr:spPr bwMode="auto">
        <a:xfrm flipH="1">
          <a:off x="4505325" y="3105150"/>
          <a:ext cx="914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66</xdr:row>
      <xdr:rowOff>0</xdr:rowOff>
    </xdr:from>
    <xdr:to>
      <xdr:col>18</xdr:col>
      <xdr:colOff>0</xdr:colOff>
      <xdr:row>70</xdr:row>
      <xdr:rowOff>0</xdr:rowOff>
    </xdr:to>
    <xdr:sp macro="" textlink="">
      <xdr:nvSpPr>
        <xdr:cNvPr id="147" name="Line 144"/>
        <xdr:cNvSpPr>
          <a:spLocks noChangeShapeType="1"/>
        </xdr:cNvSpPr>
      </xdr:nvSpPr>
      <xdr:spPr bwMode="auto">
        <a:xfrm flipV="1">
          <a:off x="3305175" y="2438400"/>
          <a:ext cx="0" cy="666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</xdr:spPr>
    </xdr:sp>
    <xdr:clientData/>
  </xdr:twoCellAnchor>
  <xdr:twoCellAnchor>
    <xdr:from>
      <xdr:col>14</xdr:col>
      <xdr:colOff>0</xdr:colOff>
      <xdr:row>70</xdr:row>
      <xdr:rowOff>0</xdr:rowOff>
    </xdr:from>
    <xdr:to>
      <xdr:col>18</xdr:col>
      <xdr:colOff>0</xdr:colOff>
      <xdr:row>70</xdr:row>
      <xdr:rowOff>0</xdr:rowOff>
    </xdr:to>
    <xdr:sp macro="" textlink="">
      <xdr:nvSpPr>
        <xdr:cNvPr id="148" name="Line 145"/>
        <xdr:cNvSpPr>
          <a:spLocks noChangeShapeType="1"/>
        </xdr:cNvSpPr>
      </xdr:nvSpPr>
      <xdr:spPr bwMode="auto">
        <a:xfrm flipH="1">
          <a:off x="2686050" y="3105150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54</xdr:row>
      <xdr:rowOff>0</xdr:rowOff>
    </xdr:from>
    <xdr:to>
      <xdr:col>21</xdr:col>
      <xdr:colOff>0</xdr:colOff>
      <xdr:row>54</xdr:row>
      <xdr:rowOff>0</xdr:rowOff>
    </xdr:to>
    <xdr:sp macro="" textlink="">
      <xdr:nvSpPr>
        <xdr:cNvPr id="150" name="Line 147"/>
        <xdr:cNvSpPr>
          <a:spLocks noChangeShapeType="1"/>
        </xdr:cNvSpPr>
      </xdr:nvSpPr>
      <xdr:spPr bwMode="auto">
        <a:xfrm flipV="1">
          <a:off x="3914775" y="9525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>
          <a:outerShdw dist="53882" dir="2700000" algn="ctr" rotWithShape="0">
            <a:srgbClr val="000000"/>
          </a:outerShdw>
        </a:effectLst>
      </xdr:spPr>
    </xdr:sp>
    <xdr:clientData/>
  </xdr:twoCellAnchor>
  <xdr:twoCellAnchor>
    <xdr:from>
      <xdr:col>9</xdr:col>
      <xdr:colOff>0</xdr:colOff>
      <xdr:row>112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152" name="Line 114"/>
        <xdr:cNvSpPr>
          <a:spLocks noChangeShapeType="1"/>
        </xdr:cNvSpPr>
      </xdr:nvSpPr>
      <xdr:spPr bwMode="auto">
        <a:xfrm>
          <a:off x="1685925" y="2276475"/>
          <a:ext cx="0" cy="638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9</xdr:col>
      <xdr:colOff>0</xdr:colOff>
      <xdr:row>112</xdr:row>
      <xdr:rowOff>0</xdr:rowOff>
    </xdr:from>
    <xdr:to>
      <xdr:col>17</xdr:col>
      <xdr:colOff>142875</xdr:colOff>
      <xdr:row>113</xdr:row>
      <xdr:rowOff>0</xdr:rowOff>
    </xdr:to>
    <xdr:sp macro="" textlink="">
      <xdr:nvSpPr>
        <xdr:cNvPr id="153" name="Line 115"/>
        <xdr:cNvSpPr>
          <a:spLocks noChangeShapeType="1"/>
        </xdr:cNvSpPr>
      </xdr:nvSpPr>
      <xdr:spPr bwMode="auto">
        <a:xfrm>
          <a:off x="1685925" y="2276475"/>
          <a:ext cx="1609725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9</xdr:col>
      <xdr:colOff>0</xdr:colOff>
      <xdr:row>116</xdr:row>
      <xdr:rowOff>0</xdr:rowOff>
    </xdr:from>
    <xdr:to>
      <xdr:col>17</xdr:col>
      <xdr:colOff>0</xdr:colOff>
      <xdr:row>116</xdr:row>
      <xdr:rowOff>0</xdr:rowOff>
    </xdr:to>
    <xdr:sp macro="" textlink="">
      <xdr:nvSpPr>
        <xdr:cNvPr id="154" name="Line 116"/>
        <xdr:cNvSpPr>
          <a:spLocks noChangeShapeType="1"/>
        </xdr:cNvSpPr>
      </xdr:nvSpPr>
      <xdr:spPr bwMode="auto">
        <a:xfrm>
          <a:off x="1685925" y="2914650"/>
          <a:ext cx="146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9</xdr:col>
      <xdr:colOff>0</xdr:colOff>
      <xdr:row>101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159" name="Line 121"/>
        <xdr:cNvSpPr>
          <a:spLocks noChangeShapeType="1"/>
        </xdr:cNvSpPr>
      </xdr:nvSpPr>
      <xdr:spPr bwMode="auto">
        <a:xfrm flipV="1">
          <a:off x="1685925" y="18059400"/>
          <a:ext cx="0" cy="7620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7</xdr:col>
      <xdr:colOff>0</xdr:colOff>
      <xdr:row>112</xdr:row>
      <xdr:rowOff>0</xdr:rowOff>
    </xdr:from>
    <xdr:to>
      <xdr:col>8</xdr:col>
      <xdr:colOff>0</xdr:colOff>
      <xdr:row>116</xdr:row>
      <xdr:rowOff>0</xdr:rowOff>
    </xdr:to>
    <xdr:grpSp>
      <xdr:nvGrpSpPr>
        <xdr:cNvPr id="164" name="Group 126"/>
        <xdr:cNvGrpSpPr>
          <a:grpSpLocks/>
        </xdr:cNvGrpSpPr>
      </xdr:nvGrpSpPr>
      <xdr:grpSpPr bwMode="auto">
        <a:xfrm>
          <a:off x="1295400" y="11201400"/>
          <a:ext cx="238125" cy="762000"/>
          <a:chOff x="94" y="247"/>
          <a:chExt cx="18" cy="50"/>
        </a:xfrm>
      </xdr:grpSpPr>
      <xdr:sp macro="" textlink="">
        <xdr:nvSpPr>
          <xdr:cNvPr id="165" name="Line 127"/>
          <xdr:cNvSpPr>
            <a:spLocks noChangeShapeType="1"/>
          </xdr:cNvSpPr>
        </xdr:nvSpPr>
        <xdr:spPr bwMode="auto">
          <a:xfrm flipH="1">
            <a:off x="94" y="247"/>
            <a:ext cx="18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 type="oval" w="sm" len="sm"/>
          </a:ln>
          <a:effectLst/>
        </xdr:spPr>
      </xdr:sp>
      <xdr:sp macro="" textlink="">
        <xdr:nvSpPr>
          <xdr:cNvPr id="166" name="Line 128"/>
          <xdr:cNvSpPr>
            <a:spLocks noChangeShapeType="1"/>
          </xdr:cNvSpPr>
        </xdr:nvSpPr>
        <xdr:spPr bwMode="auto">
          <a:xfrm flipH="1">
            <a:off x="94" y="297"/>
            <a:ext cx="18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 type="oval" w="sm" len="sm"/>
          </a:ln>
          <a:effectLst/>
        </xdr:spPr>
      </xdr:sp>
      <xdr:sp macro="" textlink="">
        <xdr:nvSpPr>
          <xdr:cNvPr id="167" name="Line 129"/>
          <xdr:cNvSpPr>
            <a:spLocks noChangeShapeType="1"/>
          </xdr:cNvSpPr>
        </xdr:nvSpPr>
        <xdr:spPr bwMode="auto">
          <a:xfrm>
            <a:off x="94" y="247"/>
            <a:ext cx="0" cy="5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18</xdr:col>
      <xdr:colOff>0</xdr:colOff>
      <xdr:row>113</xdr:row>
      <xdr:rowOff>0</xdr:rowOff>
    </xdr:from>
    <xdr:to>
      <xdr:col>21</xdr:col>
      <xdr:colOff>0</xdr:colOff>
      <xdr:row>113</xdr:row>
      <xdr:rowOff>0</xdr:rowOff>
    </xdr:to>
    <xdr:sp macro="" textlink="">
      <xdr:nvSpPr>
        <xdr:cNvPr id="178" name="Line 140"/>
        <xdr:cNvSpPr>
          <a:spLocks noChangeShapeType="1"/>
        </xdr:cNvSpPr>
      </xdr:nvSpPr>
      <xdr:spPr bwMode="auto">
        <a:xfrm>
          <a:off x="3305175" y="24384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21</xdr:col>
      <xdr:colOff>0</xdr:colOff>
      <xdr:row>101</xdr:row>
      <xdr:rowOff>0</xdr:rowOff>
    </xdr:from>
    <xdr:to>
      <xdr:col>21</xdr:col>
      <xdr:colOff>0</xdr:colOff>
      <xdr:row>101</xdr:row>
      <xdr:rowOff>0</xdr:rowOff>
    </xdr:to>
    <xdr:sp macro="" textlink="">
      <xdr:nvSpPr>
        <xdr:cNvPr id="185" name="Line 147"/>
        <xdr:cNvSpPr>
          <a:spLocks noChangeShapeType="1"/>
        </xdr:cNvSpPr>
      </xdr:nvSpPr>
      <xdr:spPr bwMode="auto">
        <a:xfrm flipV="1">
          <a:off x="3914775" y="9525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>
          <a:outerShdw dist="53882" dir="2700000" algn="ctr" rotWithShape="0">
            <a:srgbClr val="000000"/>
          </a:outerShdw>
        </a:effectLst>
      </xdr:spPr>
    </xdr:sp>
    <xdr:clientData/>
  </xdr:twoCellAnchor>
  <xdr:twoCellAnchor>
    <xdr:from>
      <xdr:col>29</xdr:col>
      <xdr:colOff>23813</xdr:colOff>
      <xdr:row>112</xdr:row>
      <xdr:rowOff>176213</xdr:rowOff>
    </xdr:from>
    <xdr:to>
      <xdr:col>30</xdr:col>
      <xdr:colOff>147638</xdr:colOff>
      <xdr:row>112</xdr:row>
      <xdr:rowOff>176213</xdr:rowOff>
    </xdr:to>
    <xdr:sp macro="" textlink="">
      <xdr:nvSpPr>
        <xdr:cNvPr id="187" name="Line 132"/>
        <xdr:cNvSpPr>
          <a:spLocks noChangeShapeType="1"/>
        </xdr:cNvSpPr>
      </xdr:nvSpPr>
      <xdr:spPr bwMode="auto">
        <a:xfrm flipV="1">
          <a:off x="5443538" y="20045363"/>
          <a:ext cx="2762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17</xdr:col>
      <xdr:colOff>123825</xdr:colOff>
      <xdr:row>101</xdr:row>
      <xdr:rowOff>0</xdr:rowOff>
    </xdr:from>
    <xdr:to>
      <xdr:col>17</xdr:col>
      <xdr:colOff>123825</xdr:colOff>
      <xdr:row>105</xdr:row>
      <xdr:rowOff>0</xdr:rowOff>
    </xdr:to>
    <xdr:sp macro="" textlink="">
      <xdr:nvSpPr>
        <xdr:cNvPr id="191" name="Line 121"/>
        <xdr:cNvSpPr>
          <a:spLocks noChangeShapeType="1"/>
        </xdr:cNvSpPr>
      </xdr:nvSpPr>
      <xdr:spPr bwMode="auto">
        <a:xfrm flipV="1">
          <a:off x="3276600" y="18059400"/>
          <a:ext cx="0" cy="7620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29</xdr:col>
      <xdr:colOff>28575</xdr:colOff>
      <xdr:row>116</xdr:row>
      <xdr:rowOff>0</xdr:rowOff>
    </xdr:from>
    <xdr:to>
      <xdr:col>31</xdr:col>
      <xdr:colOff>0</xdr:colOff>
      <xdr:row>116</xdr:row>
      <xdr:rowOff>0</xdr:rowOff>
    </xdr:to>
    <xdr:sp macro="" textlink="">
      <xdr:nvSpPr>
        <xdr:cNvPr id="192" name="Line 132"/>
        <xdr:cNvSpPr>
          <a:spLocks noChangeShapeType="1"/>
        </xdr:cNvSpPr>
      </xdr:nvSpPr>
      <xdr:spPr bwMode="auto">
        <a:xfrm flipV="1">
          <a:off x="5448300" y="20631150"/>
          <a:ext cx="2762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29</xdr:col>
      <xdr:colOff>9525</xdr:colOff>
      <xdr:row>17</xdr:row>
      <xdr:rowOff>0</xdr:rowOff>
    </xdr:from>
    <xdr:to>
      <xdr:col>30</xdr:col>
      <xdr:colOff>133350</xdr:colOff>
      <xdr:row>17</xdr:row>
      <xdr:rowOff>0</xdr:rowOff>
    </xdr:to>
    <xdr:sp macro="" textlink="">
      <xdr:nvSpPr>
        <xdr:cNvPr id="193" name="Line 132"/>
        <xdr:cNvSpPr>
          <a:spLocks noChangeShapeType="1"/>
        </xdr:cNvSpPr>
      </xdr:nvSpPr>
      <xdr:spPr bwMode="auto">
        <a:xfrm flipV="1">
          <a:off x="5429250" y="2438400"/>
          <a:ext cx="2762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  <xdr:twoCellAnchor>
    <xdr:from>
      <xdr:col>29</xdr:col>
      <xdr:colOff>9525</xdr:colOff>
      <xdr:row>66</xdr:row>
      <xdr:rowOff>0</xdr:rowOff>
    </xdr:from>
    <xdr:to>
      <xdr:col>30</xdr:col>
      <xdr:colOff>133350</xdr:colOff>
      <xdr:row>66</xdr:row>
      <xdr:rowOff>0</xdr:rowOff>
    </xdr:to>
    <xdr:sp macro="" textlink="">
      <xdr:nvSpPr>
        <xdr:cNvPr id="194" name="Line 132"/>
        <xdr:cNvSpPr>
          <a:spLocks noChangeShapeType="1"/>
        </xdr:cNvSpPr>
      </xdr:nvSpPr>
      <xdr:spPr bwMode="auto">
        <a:xfrm flipV="1">
          <a:off x="5429250" y="11391900"/>
          <a:ext cx="2762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oval" w="sm" len="sm"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95250</xdr:colOff>
      <xdr:row>14</xdr:row>
      <xdr:rowOff>0</xdr:rowOff>
    </xdr:from>
    <xdr:to>
      <xdr:col>22</xdr:col>
      <xdr:colOff>95250</xdr:colOff>
      <xdr:row>18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495800" y="3057525"/>
          <a:ext cx="0" cy="619125"/>
        </a:xfrm>
        <a:prstGeom prst="line">
          <a:avLst/>
        </a:prstGeom>
        <a:noFill/>
        <a:ln w="317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14</xdr:col>
      <xdr:colOff>0</xdr:colOff>
      <xdr:row>8</xdr:row>
      <xdr:rowOff>76200</xdr:rowOff>
    </xdr:from>
    <xdr:to>
      <xdr:col>18</xdr:col>
      <xdr:colOff>0</xdr:colOff>
      <xdr:row>8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2800350" y="1952625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13</xdr:col>
      <xdr:colOff>0</xdr:colOff>
      <xdr:row>24</xdr:row>
      <xdr:rowOff>66675</xdr:rowOff>
    </xdr:from>
    <xdr:to>
      <xdr:col>19</xdr:col>
      <xdr:colOff>0</xdr:colOff>
      <xdr:row>24</xdr:row>
      <xdr:rowOff>66675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2600325" y="4886325"/>
          <a:ext cx="1200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 type="triangle" w="sm" len="lg"/>
          <a:tailEnd type="triangle" w="sm" len="lg"/>
        </a:ln>
      </xdr:spPr>
    </xdr:sp>
    <xdr:clientData/>
  </xdr:twoCellAnchor>
  <xdr:twoCellAnchor>
    <xdr:from>
      <xdr:col>22</xdr:col>
      <xdr:colOff>95250</xdr:colOff>
      <xdr:row>10</xdr:row>
      <xdr:rowOff>180975</xdr:rowOff>
    </xdr:from>
    <xdr:to>
      <xdr:col>22</xdr:col>
      <xdr:colOff>95250</xdr:colOff>
      <xdr:row>14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495800" y="2438400"/>
          <a:ext cx="0" cy="619125"/>
        </a:xfrm>
        <a:prstGeom prst="line">
          <a:avLst/>
        </a:prstGeom>
        <a:noFill/>
        <a:ln w="317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10</xdr:col>
      <xdr:colOff>57150</xdr:colOff>
      <xdr:row>14</xdr:row>
      <xdr:rowOff>85725</xdr:rowOff>
    </xdr:from>
    <xdr:to>
      <xdr:col>10</xdr:col>
      <xdr:colOff>57150</xdr:colOff>
      <xdr:row>17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V="1">
          <a:off x="2057400" y="3143250"/>
          <a:ext cx="0" cy="3714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triangle" w="sm" len="sm"/>
        </a:ln>
      </xdr:spPr>
    </xdr:sp>
    <xdr:clientData/>
  </xdr:twoCellAnchor>
  <xdr:twoCellAnchor>
    <xdr:from>
      <xdr:col>6</xdr:col>
      <xdr:colOff>85725</xdr:colOff>
      <xdr:row>11</xdr:row>
      <xdr:rowOff>0</xdr:rowOff>
    </xdr:from>
    <xdr:to>
      <xdr:col>6</xdr:col>
      <xdr:colOff>85725</xdr:colOff>
      <xdr:row>18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285875" y="2447925"/>
          <a:ext cx="0" cy="1228725"/>
        </a:xfrm>
        <a:prstGeom prst="line">
          <a:avLst/>
        </a:prstGeom>
        <a:noFill/>
        <a:ln w="3175">
          <a:solidFill>
            <a:srgbClr val="000000"/>
          </a:solidFill>
          <a:round/>
          <a:headEnd type="triangle" w="sm" len="lg"/>
          <a:tailEnd type="triangle" w="sm" len="lg"/>
        </a:ln>
      </xdr:spPr>
    </xdr:sp>
    <xdr:clientData/>
  </xdr:twoCellAnchor>
  <xdr:twoCellAnchor>
    <xdr:from>
      <xdr:col>18</xdr:col>
      <xdr:colOff>0</xdr:colOff>
      <xdr:row>21</xdr:row>
      <xdr:rowOff>76200</xdr:rowOff>
    </xdr:from>
    <xdr:to>
      <xdr:col>19</xdr:col>
      <xdr:colOff>0</xdr:colOff>
      <xdr:row>21</xdr:row>
      <xdr:rowOff>76200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 flipH="1">
          <a:off x="3600450" y="4324350"/>
          <a:ext cx="200025" cy="0"/>
        </a:xfrm>
        <a:prstGeom prst="line">
          <a:avLst/>
        </a:prstGeom>
        <a:noFill/>
        <a:ln w="317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13</xdr:col>
      <xdr:colOff>0</xdr:colOff>
      <xdr:row>21</xdr:row>
      <xdr:rowOff>76200</xdr:rowOff>
    </xdr:from>
    <xdr:to>
      <xdr:col>14</xdr:col>
      <xdr:colOff>0</xdr:colOff>
      <xdr:row>21</xdr:row>
      <xdr:rowOff>76200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 flipH="1">
          <a:off x="2600325" y="4324350"/>
          <a:ext cx="200025" cy="0"/>
        </a:xfrm>
        <a:prstGeom prst="line">
          <a:avLst/>
        </a:prstGeom>
        <a:noFill/>
        <a:ln w="317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14</xdr:col>
      <xdr:colOff>590550</xdr:colOff>
      <xdr:row>9</xdr:row>
      <xdr:rowOff>0</xdr:rowOff>
    </xdr:from>
    <xdr:to>
      <xdr:col>19</xdr:col>
      <xdr:colOff>0</xdr:colOff>
      <xdr:row>11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 flipH="1">
          <a:off x="3000375" y="2066925"/>
          <a:ext cx="800100" cy="3810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triangle" w="sm" len="lg"/>
        </a:ln>
      </xdr:spPr>
    </xdr:sp>
    <xdr:clientData/>
  </xdr:twoCellAnchor>
  <xdr:twoCellAnchor>
    <xdr:from>
      <xdr:col>9</xdr:col>
      <xdr:colOff>0</xdr:colOff>
      <xdr:row>11</xdr:row>
      <xdr:rowOff>9525</xdr:rowOff>
    </xdr:from>
    <xdr:to>
      <xdr:col>9</xdr:col>
      <xdr:colOff>0</xdr:colOff>
      <xdr:row>15</xdr:row>
      <xdr:rowOff>9525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1800225" y="2457450"/>
          <a:ext cx="0" cy="695325"/>
        </a:xfrm>
        <a:prstGeom prst="line">
          <a:avLst/>
        </a:prstGeom>
        <a:noFill/>
        <a:ln w="317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14</xdr:col>
      <xdr:colOff>0</xdr:colOff>
      <xdr:row>21</xdr:row>
      <xdr:rowOff>76200</xdr:rowOff>
    </xdr:from>
    <xdr:to>
      <xdr:col>18</xdr:col>
      <xdr:colOff>0</xdr:colOff>
      <xdr:row>21</xdr:row>
      <xdr:rowOff>76200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 flipH="1">
          <a:off x="2800350" y="432435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10</xdr:col>
      <xdr:colOff>57150</xdr:colOff>
      <xdr:row>13</xdr:row>
      <xdr:rowOff>0</xdr:rowOff>
    </xdr:from>
    <xdr:to>
      <xdr:col>10</xdr:col>
      <xdr:colOff>57150</xdr:colOff>
      <xdr:row>14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 flipH="1">
          <a:off x="2057400" y="2914650"/>
          <a:ext cx="0" cy="1428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triangle" w="sm" len="sm"/>
        </a:ln>
      </xdr:spPr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114300</xdr:colOff>
      <xdr:row>15</xdr:row>
      <xdr:rowOff>0</xdr:rowOff>
    </xdr:to>
    <xdr:sp macro="" textlink="">
      <xdr:nvSpPr>
        <xdr:cNvPr id="14" name="Oval 13"/>
        <xdr:cNvSpPr>
          <a:spLocks noChangeArrowheads="1"/>
        </xdr:cNvSpPr>
      </xdr:nvSpPr>
      <xdr:spPr bwMode="auto">
        <a:xfrm>
          <a:off x="2647950" y="3086100"/>
          <a:ext cx="66675" cy="571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238125</xdr:colOff>
      <xdr:row>15</xdr:row>
      <xdr:rowOff>95250</xdr:rowOff>
    </xdr:from>
    <xdr:to>
      <xdr:col>13</xdr:col>
      <xdr:colOff>304800</xdr:colOff>
      <xdr:row>16</xdr:row>
      <xdr:rowOff>0</xdr:rowOff>
    </xdr:to>
    <xdr:sp macro="" textlink="">
      <xdr:nvSpPr>
        <xdr:cNvPr id="15" name="Oval 14"/>
        <xdr:cNvSpPr>
          <a:spLocks noChangeArrowheads="1"/>
        </xdr:cNvSpPr>
      </xdr:nvSpPr>
      <xdr:spPr bwMode="auto">
        <a:xfrm>
          <a:off x="2800350" y="3238500"/>
          <a:ext cx="0" cy="571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142875</xdr:colOff>
      <xdr:row>16</xdr:row>
      <xdr:rowOff>161925</xdr:rowOff>
    </xdr:from>
    <xdr:to>
      <xdr:col>13</xdr:col>
      <xdr:colOff>219075</xdr:colOff>
      <xdr:row>17</xdr:row>
      <xdr:rowOff>0</xdr:rowOff>
    </xdr:to>
    <xdr:sp macro="" textlink="">
      <xdr:nvSpPr>
        <xdr:cNvPr id="16" name="Oval 15"/>
        <xdr:cNvSpPr>
          <a:spLocks noChangeArrowheads="1"/>
        </xdr:cNvSpPr>
      </xdr:nvSpPr>
      <xdr:spPr bwMode="auto">
        <a:xfrm>
          <a:off x="2743200" y="3457575"/>
          <a:ext cx="57150" cy="571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57150</xdr:colOff>
      <xdr:row>16</xdr:row>
      <xdr:rowOff>152400</xdr:rowOff>
    </xdr:from>
    <xdr:to>
      <xdr:col>13</xdr:col>
      <xdr:colOff>123825</xdr:colOff>
      <xdr:row>16</xdr:row>
      <xdr:rowOff>209550</xdr:rowOff>
    </xdr:to>
    <xdr:sp macro="" textlink="">
      <xdr:nvSpPr>
        <xdr:cNvPr id="17" name="Oval 16"/>
        <xdr:cNvSpPr>
          <a:spLocks noChangeArrowheads="1"/>
        </xdr:cNvSpPr>
      </xdr:nvSpPr>
      <xdr:spPr bwMode="auto">
        <a:xfrm>
          <a:off x="2657475" y="3448050"/>
          <a:ext cx="66675" cy="571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152400</xdr:colOff>
      <xdr:row>14</xdr:row>
      <xdr:rowOff>47625</xdr:rowOff>
    </xdr:from>
    <xdr:to>
      <xdr:col>18</xdr:col>
      <xdr:colOff>228600</xdr:colOff>
      <xdr:row>15</xdr:row>
      <xdr:rowOff>38100</xdr:rowOff>
    </xdr:to>
    <xdr:sp macro="" textlink="">
      <xdr:nvSpPr>
        <xdr:cNvPr id="18" name="Oval 17"/>
        <xdr:cNvSpPr>
          <a:spLocks noChangeArrowheads="1"/>
        </xdr:cNvSpPr>
      </xdr:nvSpPr>
      <xdr:spPr bwMode="auto">
        <a:xfrm>
          <a:off x="3752850" y="3105150"/>
          <a:ext cx="47625" cy="762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19050</xdr:colOff>
      <xdr:row>17</xdr:row>
      <xdr:rowOff>28575</xdr:rowOff>
    </xdr:from>
    <xdr:to>
      <xdr:col>18</xdr:col>
      <xdr:colOff>114300</xdr:colOff>
      <xdr:row>17</xdr:row>
      <xdr:rowOff>95250</xdr:rowOff>
    </xdr:to>
    <xdr:sp macro="" textlink="">
      <xdr:nvSpPr>
        <xdr:cNvPr id="19" name="Oval 18"/>
        <xdr:cNvSpPr>
          <a:spLocks noChangeArrowheads="1"/>
        </xdr:cNvSpPr>
      </xdr:nvSpPr>
      <xdr:spPr bwMode="auto">
        <a:xfrm>
          <a:off x="3619500" y="3543300"/>
          <a:ext cx="95250" cy="666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247650</xdr:colOff>
      <xdr:row>16</xdr:row>
      <xdr:rowOff>57150</xdr:rowOff>
    </xdr:from>
    <xdr:to>
      <xdr:col>18</xdr:col>
      <xdr:colOff>200025</xdr:colOff>
      <xdr:row>16</xdr:row>
      <xdr:rowOff>95250</xdr:rowOff>
    </xdr:to>
    <xdr:sp macro="" textlink="">
      <xdr:nvSpPr>
        <xdr:cNvPr id="20" name="Oval 19"/>
        <xdr:cNvSpPr>
          <a:spLocks noChangeArrowheads="1"/>
        </xdr:cNvSpPr>
      </xdr:nvSpPr>
      <xdr:spPr bwMode="auto">
        <a:xfrm>
          <a:off x="3800475" y="3352800"/>
          <a:ext cx="0" cy="381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161925</xdr:colOff>
      <xdr:row>14</xdr:row>
      <xdr:rowOff>47625</xdr:rowOff>
    </xdr:from>
    <xdr:to>
      <xdr:col>13</xdr:col>
      <xdr:colOff>161925</xdr:colOff>
      <xdr:row>14</xdr:row>
      <xdr:rowOff>57150</xdr:rowOff>
    </xdr:to>
    <xdr:sp macro="" textlink="">
      <xdr:nvSpPr>
        <xdr:cNvPr id="21" name="Oval 20"/>
        <xdr:cNvSpPr>
          <a:spLocks noChangeArrowheads="1"/>
        </xdr:cNvSpPr>
      </xdr:nvSpPr>
      <xdr:spPr bwMode="auto">
        <a:xfrm>
          <a:off x="2762250" y="3105150"/>
          <a:ext cx="0" cy="95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152400</xdr:colOff>
      <xdr:row>14</xdr:row>
      <xdr:rowOff>38100</xdr:rowOff>
    </xdr:from>
    <xdr:to>
      <xdr:col>13</xdr:col>
      <xdr:colOff>171450</xdr:colOff>
      <xdr:row>14</xdr:row>
      <xdr:rowOff>38100</xdr:rowOff>
    </xdr:to>
    <xdr:sp macro="" textlink="">
      <xdr:nvSpPr>
        <xdr:cNvPr id="22" name="Oval 21"/>
        <xdr:cNvSpPr>
          <a:spLocks noChangeArrowheads="1"/>
        </xdr:cNvSpPr>
      </xdr:nvSpPr>
      <xdr:spPr bwMode="auto">
        <a:xfrm>
          <a:off x="2752725" y="3095625"/>
          <a:ext cx="1905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104775</xdr:colOff>
      <xdr:row>15</xdr:row>
      <xdr:rowOff>114300</xdr:rowOff>
    </xdr:from>
    <xdr:to>
      <xdr:col>13</xdr:col>
      <xdr:colOff>123825</xdr:colOff>
      <xdr:row>15</xdr:row>
      <xdr:rowOff>133350</xdr:rowOff>
    </xdr:to>
    <xdr:sp macro="" textlink="">
      <xdr:nvSpPr>
        <xdr:cNvPr id="23" name="Oval 22"/>
        <xdr:cNvSpPr>
          <a:spLocks noChangeArrowheads="1"/>
        </xdr:cNvSpPr>
      </xdr:nvSpPr>
      <xdr:spPr bwMode="auto">
        <a:xfrm>
          <a:off x="2705100" y="3257550"/>
          <a:ext cx="19050" cy="190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76200</xdr:colOff>
      <xdr:row>17</xdr:row>
      <xdr:rowOff>95250</xdr:rowOff>
    </xdr:from>
    <xdr:to>
      <xdr:col>13</xdr:col>
      <xdr:colOff>85725</xdr:colOff>
      <xdr:row>17</xdr:row>
      <xdr:rowOff>95250</xdr:rowOff>
    </xdr:to>
    <xdr:sp macro="" textlink="">
      <xdr:nvSpPr>
        <xdr:cNvPr id="24" name="Oval 23"/>
        <xdr:cNvSpPr>
          <a:spLocks noChangeArrowheads="1"/>
        </xdr:cNvSpPr>
      </xdr:nvSpPr>
      <xdr:spPr bwMode="auto">
        <a:xfrm>
          <a:off x="2676525" y="3609975"/>
          <a:ext cx="9525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285750</xdr:colOff>
      <xdr:row>14</xdr:row>
      <xdr:rowOff>47625</xdr:rowOff>
    </xdr:from>
    <xdr:to>
      <xdr:col>13</xdr:col>
      <xdr:colOff>304800</xdr:colOff>
      <xdr:row>15</xdr:row>
      <xdr:rowOff>0</xdr:rowOff>
    </xdr:to>
    <xdr:sp macro="" textlink="">
      <xdr:nvSpPr>
        <xdr:cNvPr id="25" name="Oval 24"/>
        <xdr:cNvSpPr>
          <a:spLocks noChangeArrowheads="1"/>
        </xdr:cNvSpPr>
      </xdr:nvSpPr>
      <xdr:spPr bwMode="auto">
        <a:xfrm>
          <a:off x="2800350" y="3105150"/>
          <a:ext cx="0" cy="381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161925</xdr:colOff>
      <xdr:row>14</xdr:row>
      <xdr:rowOff>57150</xdr:rowOff>
    </xdr:from>
    <xdr:to>
      <xdr:col>13</xdr:col>
      <xdr:colOff>180975</xdr:colOff>
      <xdr:row>14</xdr:row>
      <xdr:rowOff>66675</xdr:rowOff>
    </xdr:to>
    <xdr:sp macro="" textlink="">
      <xdr:nvSpPr>
        <xdr:cNvPr id="26" name="Oval 25"/>
        <xdr:cNvSpPr>
          <a:spLocks noChangeArrowheads="1"/>
        </xdr:cNvSpPr>
      </xdr:nvSpPr>
      <xdr:spPr bwMode="auto">
        <a:xfrm>
          <a:off x="2762250" y="3114675"/>
          <a:ext cx="19050" cy="95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85725</xdr:colOff>
      <xdr:row>17</xdr:row>
      <xdr:rowOff>19050</xdr:rowOff>
    </xdr:from>
    <xdr:to>
      <xdr:col>13</xdr:col>
      <xdr:colOff>104775</xdr:colOff>
      <xdr:row>17</xdr:row>
      <xdr:rowOff>38100</xdr:rowOff>
    </xdr:to>
    <xdr:sp macro="" textlink="">
      <xdr:nvSpPr>
        <xdr:cNvPr id="27" name="Oval 26"/>
        <xdr:cNvSpPr>
          <a:spLocks noChangeArrowheads="1"/>
        </xdr:cNvSpPr>
      </xdr:nvSpPr>
      <xdr:spPr bwMode="auto">
        <a:xfrm>
          <a:off x="2686050" y="3533775"/>
          <a:ext cx="19050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285750</xdr:colOff>
      <xdr:row>16</xdr:row>
      <xdr:rowOff>142875</xdr:rowOff>
    </xdr:from>
    <xdr:to>
      <xdr:col>13</xdr:col>
      <xdr:colOff>200025</xdr:colOff>
      <xdr:row>16</xdr:row>
      <xdr:rowOff>171450</xdr:rowOff>
    </xdr:to>
    <xdr:sp macro="" textlink="">
      <xdr:nvSpPr>
        <xdr:cNvPr id="28" name="Oval 27"/>
        <xdr:cNvSpPr>
          <a:spLocks noChangeArrowheads="1"/>
        </xdr:cNvSpPr>
      </xdr:nvSpPr>
      <xdr:spPr bwMode="auto">
        <a:xfrm>
          <a:off x="2800350" y="3438525"/>
          <a:ext cx="0" cy="285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85725</xdr:colOff>
      <xdr:row>14</xdr:row>
      <xdr:rowOff>66675</xdr:rowOff>
    </xdr:from>
    <xdr:to>
      <xdr:col>18</xdr:col>
      <xdr:colOff>104775</xdr:colOff>
      <xdr:row>15</xdr:row>
      <xdr:rowOff>0</xdr:rowOff>
    </xdr:to>
    <xdr:sp macro="" textlink="">
      <xdr:nvSpPr>
        <xdr:cNvPr id="29" name="Oval 28"/>
        <xdr:cNvSpPr>
          <a:spLocks noChangeArrowheads="1"/>
        </xdr:cNvSpPr>
      </xdr:nvSpPr>
      <xdr:spPr bwMode="auto">
        <a:xfrm>
          <a:off x="3686175" y="3124200"/>
          <a:ext cx="19050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76200</xdr:colOff>
      <xdr:row>15</xdr:row>
      <xdr:rowOff>76200</xdr:rowOff>
    </xdr:from>
    <xdr:to>
      <xdr:col>14</xdr:col>
      <xdr:colOff>114300</xdr:colOff>
      <xdr:row>15</xdr:row>
      <xdr:rowOff>95250</xdr:rowOff>
    </xdr:to>
    <xdr:sp macro="" textlink="">
      <xdr:nvSpPr>
        <xdr:cNvPr id="30" name="Oval 29"/>
        <xdr:cNvSpPr>
          <a:spLocks noChangeArrowheads="1"/>
        </xdr:cNvSpPr>
      </xdr:nvSpPr>
      <xdr:spPr bwMode="auto">
        <a:xfrm>
          <a:off x="2876550" y="3219450"/>
          <a:ext cx="38100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190500</xdr:colOff>
      <xdr:row>17</xdr:row>
      <xdr:rowOff>0</xdr:rowOff>
    </xdr:from>
    <xdr:to>
      <xdr:col>18</xdr:col>
      <xdr:colOff>200025</xdr:colOff>
      <xdr:row>17</xdr:row>
      <xdr:rowOff>19050</xdr:rowOff>
    </xdr:to>
    <xdr:sp macro="" textlink="">
      <xdr:nvSpPr>
        <xdr:cNvPr id="31" name="Oval 30"/>
        <xdr:cNvSpPr>
          <a:spLocks noChangeArrowheads="1"/>
        </xdr:cNvSpPr>
      </xdr:nvSpPr>
      <xdr:spPr bwMode="auto">
        <a:xfrm>
          <a:off x="3790950" y="3514725"/>
          <a:ext cx="9525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66675</xdr:colOff>
      <xdr:row>17</xdr:row>
      <xdr:rowOff>123825</xdr:rowOff>
    </xdr:from>
    <xdr:to>
      <xdr:col>14</xdr:col>
      <xdr:colOff>95250</xdr:colOff>
      <xdr:row>17</xdr:row>
      <xdr:rowOff>142875</xdr:rowOff>
    </xdr:to>
    <xdr:sp macro="" textlink="">
      <xdr:nvSpPr>
        <xdr:cNvPr id="32" name="Oval 31"/>
        <xdr:cNvSpPr>
          <a:spLocks noChangeArrowheads="1"/>
        </xdr:cNvSpPr>
      </xdr:nvSpPr>
      <xdr:spPr bwMode="auto">
        <a:xfrm>
          <a:off x="2867025" y="3638550"/>
          <a:ext cx="28575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104775</xdr:colOff>
      <xdr:row>16</xdr:row>
      <xdr:rowOff>9525</xdr:rowOff>
    </xdr:from>
    <xdr:to>
      <xdr:col>18</xdr:col>
      <xdr:colOff>133350</xdr:colOff>
      <xdr:row>16</xdr:row>
      <xdr:rowOff>38100</xdr:rowOff>
    </xdr:to>
    <xdr:sp macro="" textlink="">
      <xdr:nvSpPr>
        <xdr:cNvPr id="33" name="Oval 32"/>
        <xdr:cNvSpPr>
          <a:spLocks noChangeArrowheads="1"/>
        </xdr:cNvSpPr>
      </xdr:nvSpPr>
      <xdr:spPr bwMode="auto">
        <a:xfrm>
          <a:off x="3705225" y="3305175"/>
          <a:ext cx="28575" cy="285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57150</xdr:colOff>
      <xdr:row>16</xdr:row>
      <xdr:rowOff>28575</xdr:rowOff>
    </xdr:from>
    <xdr:to>
      <xdr:col>14</xdr:col>
      <xdr:colOff>76200</xdr:colOff>
      <xdr:row>16</xdr:row>
      <xdr:rowOff>47625</xdr:rowOff>
    </xdr:to>
    <xdr:sp macro="" textlink="">
      <xdr:nvSpPr>
        <xdr:cNvPr id="34" name="Oval 33"/>
        <xdr:cNvSpPr>
          <a:spLocks noChangeArrowheads="1"/>
        </xdr:cNvSpPr>
      </xdr:nvSpPr>
      <xdr:spPr bwMode="auto">
        <a:xfrm>
          <a:off x="2857500" y="3324225"/>
          <a:ext cx="19050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57150</xdr:colOff>
      <xdr:row>17</xdr:row>
      <xdr:rowOff>28575</xdr:rowOff>
    </xdr:from>
    <xdr:to>
      <xdr:col>18</xdr:col>
      <xdr:colOff>76200</xdr:colOff>
      <xdr:row>17</xdr:row>
      <xdr:rowOff>47625</xdr:rowOff>
    </xdr:to>
    <xdr:sp macro="" textlink="">
      <xdr:nvSpPr>
        <xdr:cNvPr id="35" name="Oval 34"/>
        <xdr:cNvSpPr>
          <a:spLocks noChangeArrowheads="1"/>
        </xdr:cNvSpPr>
      </xdr:nvSpPr>
      <xdr:spPr bwMode="auto">
        <a:xfrm>
          <a:off x="3657600" y="3543300"/>
          <a:ext cx="19050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57150</xdr:colOff>
      <xdr:row>17</xdr:row>
      <xdr:rowOff>28575</xdr:rowOff>
    </xdr:from>
    <xdr:to>
      <xdr:col>13</xdr:col>
      <xdr:colOff>76200</xdr:colOff>
      <xdr:row>17</xdr:row>
      <xdr:rowOff>47625</xdr:rowOff>
    </xdr:to>
    <xdr:sp macro="" textlink="">
      <xdr:nvSpPr>
        <xdr:cNvPr id="36" name="Oval 35"/>
        <xdr:cNvSpPr>
          <a:spLocks noChangeArrowheads="1"/>
        </xdr:cNvSpPr>
      </xdr:nvSpPr>
      <xdr:spPr bwMode="auto">
        <a:xfrm>
          <a:off x="2657475" y="3543300"/>
          <a:ext cx="19050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57150</xdr:colOff>
      <xdr:row>15</xdr:row>
      <xdr:rowOff>28575</xdr:rowOff>
    </xdr:from>
    <xdr:to>
      <xdr:col>18</xdr:col>
      <xdr:colOff>76200</xdr:colOff>
      <xdr:row>15</xdr:row>
      <xdr:rowOff>47625</xdr:rowOff>
    </xdr:to>
    <xdr:sp macro="" textlink="">
      <xdr:nvSpPr>
        <xdr:cNvPr id="37" name="Oval 36"/>
        <xdr:cNvSpPr>
          <a:spLocks noChangeArrowheads="1"/>
        </xdr:cNvSpPr>
      </xdr:nvSpPr>
      <xdr:spPr bwMode="auto">
        <a:xfrm>
          <a:off x="3657600" y="3171825"/>
          <a:ext cx="19050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57150</xdr:colOff>
      <xdr:row>14</xdr:row>
      <xdr:rowOff>28575</xdr:rowOff>
    </xdr:from>
    <xdr:to>
      <xdr:col>18</xdr:col>
      <xdr:colOff>76200</xdr:colOff>
      <xdr:row>14</xdr:row>
      <xdr:rowOff>47625</xdr:rowOff>
    </xdr:to>
    <xdr:sp macro="" textlink="">
      <xdr:nvSpPr>
        <xdr:cNvPr id="38" name="Oval 37"/>
        <xdr:cNvSpPr>
          <a:spLocks noChangeArrowheads="1"/>
        </xdr:cNvSpPr>
      </xdr:nvSpPr>
      <xdr:spPr bwMode="auto">
        <a:xfrm>
          <a:off x="3657600" y="3086100"/>
          <a:ext cx="19050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57150</xdr:colOff>
      <xdr:row>15</xdr:row>
      <xdr:rowOff>28575</xdr:rowOff>
    </xdr:from>
    <xdr:to>
      <xdr:col>14</xdr:col>
      <xdr:colOff>76200</xdr:colOff>
      <xdr:row>15</xdr:row>
      <xdr:rowOff>47625</xdr:rowOff>
    </xdr:to>
    <xdr:sp macro="" textlink="">
      <xdr:nvSpPr>
        <xdr:cNvPr id="39" name="Oval 38"/>
        <xdr:cNvSpPr>
          <a:spLocks noChangeArrowheads="1"/>
        </xdr:cNvSpPr>
      </xdr:nvSpPr>
      <xdr:spPr bwMode="auto">
        <a:xfrm>
          <a:off x="2857500" y="3171825"/>
          <a:ext cx="19050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57150</xdr:colOff>
      <xdr:row>15</xdr:row>
      <xdr:rowOff>28575</xdr:rowOff>
    </xdr:from>
    <xdr:to>
      <xdr:col>13</xdr:col>
      <xdr:colOff>76200</xdr:colOff>
      <xdr:row>15</xdr:row>
      <xdr:rowOff>47625</xdr:rowOff>
    </xdr:to>
    <xdr:sp macro="" textlink="">
      <xdr:nvSpPr>
        <xdr:cNvPr id="40" name="Oval 39"/>
        <xdr:cNvSpPr>
          <a:spLocks noChangeArrowheads="1"/>
        </xdr:cNvSpPr>
      </xdr:nvSpPr>
      <xdr:spPr bwMode="auto">
        <a:xfrm>
          <a:off x="2657475" y="3171825"/>
          <a:ext cx="19050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57150</xdr:colOff>
      <xdr:row>16</xdr:row>
      <xdr:rowOff>28575</xdr:rowOff>
    </xdr:from>
    <xdr:to>
      <xdr:col>18</xdr:col>
      <xdr:colOff>76200</xdr:colOff>
      <xdr:row>16</xdr:row>
      <xdr:rowOff>47625</xdr:rowOff>
    </xdr:to>
    <xdr:sp macro="" textlink="">
      <xdr:nvSpPr>
        <xdr:cNvPr id="41" name="Oval 40"/>
        <xdr:cNvSpPr>
          <a:spLocks noChangeArrowheads="1"/>
        </xdr:cNvSpPr>
      </xdr:nvSpPr>
      <xdr:spPr bwMode="auto">
        <a:xfrm>
          <a:off x="3657600" y="3324225"/>
          <a:ext cx="19050" cy="190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0857;&#52384;\&#54252;&#52380;&#49569;&#50864;&#49688;&#47049;\hb\&#49340;&#49328;1&#51648;&#44396;(&#49892;&#49884;)\&#51452;&#44277;&#49688;&#47049;\&#51068;&#50948;&#45824;&#44032;98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068;&#50948;&#45824;&#44032;98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396;&#51088;&#44305;\00.&#44305;&#47749;&#52572;&#51333;&#49444;&#44228;&#46020;&#49436;\hb\&#49340;&#49328;1&#51648;&#44396;(&#49892;&#49884;)\&#51452;&#44277;&#49688;&#47049;\&#51068;&#50948;&#45824;&#44032;98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64;&#51652;\2&#51473;3-4\Office\&#48149;&#44592;&#49324;%20&#51089;&#50629;&#50857;\DATA\MR-BAB\&#50641;&#49472;DATA\2.&#53664;&#44277;\&#48149;&#44592;&#49324;-&#45800;&#50948;&#49688;&#4704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320;&#49324;&#46608;\&#48320;&#49324;&#46608;D\Office\&#48149;&#44592;&#49324;%20&#51089;&#50629;&#50857;\DATA\MR-BAB\&#50641;&#49472;DATA\2.&#53664;&#44277;\&#48149;&#44592;&#49324;-&#45800;&#50948;&#49688;&#470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4788;&#50857;\&#54532;&#47196;&#51229;&#53944;\hb\&#49340;&#49328;1&#51648;&#44396;(&#49892;&#49884;)\&#51452;&#44277;&#49688;&#47049;\&#51068;&#50948;&#45824;&#44032;98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08;&#49440;\D\&#44053;&#45236;&#51228;\&#49688;&#47049;&#498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일위대가"/>
      <sheetName val="조명시설"/>
      <sheetName val="콘크리트포장"/>
      <sheetName val="진입도로포장산출"/>
      <sheetName val="진입부포장면적위치조서"/>
      <sheetName val="진입부수량집계표"/>
      <sheetName val="콘크리트포장집계표"/>
      <sheetName val="포장공집계"/>
      <sheetName val="토적표"/>
      <sheetName val="토공집계표"/>
      <sheetName val="토공분석표"/>
      <sheetName val="집계표"/>
      <sheetName val="자재대"/>
      <sheetName val="간지"/>
      <sheetName val="표지"/>
      <sheetName val="말뚝지지력산정"/>
      <sheetName val="1.설계조건"/>
      <sheetName val="대로근거"/>
      <sheetName val="중로근거"/>
      <sheetName val="내역서 "/>
      <sheetName val="단가"/>
      <sheetName val="단면 (2)"/>
      <sheetName val="산출근거"/>
      <sheetName val="몰탈재료산출"/>
      <sheetName val="총집계"/>
      <sheetName val="원형맨홀수량"/>
      <sheetName val="자료"/>
      <sheetName val="일위대가9803"/>
      <sheetName val="danga"/>
      <sheetName val="ilch"/>
      <sheetName val="견적990322"/>
      <sheetName val="입찰안"/>
      <sheetName val="COPING"/>
      <sheetName val="하도금액분계"/>
      <sheetName val="철근단면적"/>
      <sheetName val="DATE"/>
      <sheetName val="#REF"/>
      <sheetName val="보온자재단가표"/>
      <sheetName val="전기"/>
      <sheetName val="교각1"/>
      <sheetName val="기둥(원형)"/>
      <sheetName val="DATA"/>
      <sheetName val="단면가정"/>
      <sheetName val="수량산출"/>
      <sheetName val="Sheet1"/>
      <sheetName val="ABUT수량-A1"/>
      <sheetName val="guard(mac)"/>
      <sheetName val="SLAB&quot;1&quot;"/>
      <sheetName val="가도공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배수통관(좌)"/>
      <sheetName val="1,2,3,4,5단위수량"/>
      <sheetName val="개산공사비"/>
      <sheetName val="분석"/>
      <sheetName val="대비"/>
      <sheetName val="9GNG운반"/>
      <sheetName val="WVAL"/>
      <sheetName val="총괄표"/>
      <sheetName val="설계예산"/>
      <sheetName val="내역서"/>
      <sheetName val="hvac(제어동)"/>
      <sheetName val="업체별기성내역"/>
      <sheetName val="Pier 3"/>
      <sheetName val="물가자료"/>
      <sheetName val="단위수량"/>
      <sheetName val="구조물철거타공정이월"/>
      <sheetName val="식생블럭단위수량"/>
      <sheetName val="데이타"/>
      <sheetName val="Front"/>
      <sheetName val="wall"/>
      <sheetName val="8.PILE  (돌출)"/>
      <sheetName val="자재단가"/>
      <sheetName val="대전21토목내역서"/>
      <sheetName val="TYPE-A"/>
      <sheetName val="1.설계기준"/>
      <sheetName val="설계내역서"/>
      <sheetName val="기기리스트"/>
      <sheetName val="코드표"/>
      <sheetName val="1"/>
      <sheetName val="Y-WORK"/>
      <sheetName val="ITEM"/>
      <sheetName val="용산1(해보)"/>
      <sheetName val="터파기및재료"/>
      <sheetName val="합계금액"/>
      <sheetName val="수량BOQ"/>
      <sheetName val="노임"/>
      <sheetName val="내역서_"/>
      <sheetName val="CODE"/>
      <sheetName val="일위대가(가설)"/>
      <sheetName val="노임단가"/>
      <sheetName val="방음벽기초(H=4m)"/>
      <sheetName val="설계조건"/>
      <sheetName val="Macro1"/>
      <sheetName val="일위대가표"/>
      <sheetName val="토목"/>
      <sheetName val="70%"/>
      <sheetName val="노임이"/>
      <sheetName val="연령현황"/>
      <sheetName val="날개벽수량표"/>
      <sheetName val="원형1호맨홀토공수량"/>
      <sheetName val="마산방향철근집계"/>
      <sheetName val="진주방향"/>
      <sheetName val="마산방향"/>
      <sheetName val="H-pile(298x299)"/>
      <sheetName val="H-pile(250x250)"/>
      <sheetName val="DIAPHRAGM"/>
      <sheetName val="3BL공동구 수량"/>
      <sheetName val="Macro(전선)"/>
      <sheetName val="BOX전기내역"/>
      <sheetName val="소운반"/>
      <sheetName val="송라터널총괄"/>
      <sheetName val="input"/>
      <sheetName val="hvac내역서(제어동)"/>
      <sheetName val="참조"/>
      <sheetName val="sw1"/>
      <sheetName val="W3단면"/>
      <sheetName val="INPUT(덕도방향-시점)"/>
      <sheetName val="금액내역서"/>
      <sheetName val="철근량"/>
      <sheetName val="전체"/>
      <sheetName val="본체"/>
      <sheetName val="6PILE  (돌출)"/>
      <sheetName val="우수공"/>
      <sheetName val="역T형"/>
      <sheetName val="2호맨홀공제수량"/>
      <sheetName val="정부노임단가"/>
      <sheetName val="설명서 "/>
      <sheetName val="가중치"/>
      <sheetName val="견적조건"/>
      <sheetName val="개략"/>
      <sheetName val="주차구획선수량"/>
      <sheetName val="덕전리"/>
      <sheetName val="토적계산서"/>
      <sheetName val="2000용수잠관-수량집계"/>
      <sheetName val="을"/>
      <sheetName val="신규 수주분(사용자 정의)"/>
      <sheetName val="안정계산"/>
      <sheetName val="단면검토"/>
      <sheetName val="DATA2000"/>
      <sheetName val="하수급견적대비"/>
      <sheetName val="내역"/>
      <sheetName val="총괄내역서"/>
      <sheetName val="WORK"/>
      <sheetName val="물량표S"/>
      <sheetName val="물량표(신)"/>
      <sheetName val="99노임기준"/>
      <sheetName val="설직재-1"/>
      <sheetName val="관리,공감"/>
      <sheetName val="PAINT"/>
      <sheetName val="SUMMARY"/>
      <sheetName val="물량표"/>
      <sheetName val="시설물기초"/>
      <sheetName val="단가산출서1"/>
      <sheetName val="식재총괄"/>
      <sheetName val="좌측"/>
      <sheetName val="플랜트 설치"/>
      <sheetName val="식재일위대가"/>
      <sheetName val="표  지"/>
      <sheetName val="BID"/>
      <sheetName val="토목품셈"/>
      <sheetName val="세목전체"/>
      <sheetName val="20관리비율"/>
      <sheetName val="찍기"/>
      <sheetName val="실행철강하도"/>
      <sheetName val="지장물C"/>
      <sheetName val="Sheet2"/>
      <sheetName val="안산기계장치"/>
      <sheetName val="crude.SLAB RE-bar"/>
      <sheetName val="CRUDE RE-bar"/>
      <sheetName val="슬래브"/>
      <sheetName val="일위대가(계측기설치)"/>
      <sheetName val="DATA 입력란"/>
      <sheetName val="CPM챠트"/>
      <sheetName val="내역및총괄"/>
      <sheetName val="절취및터파기"/>
      <sheetName val="가로등내역서"/>
      <sheetName val="내력서"/>
      <sheetName val="음료실행"/>
      <sheetName val="98수문일위"/>
      <sheetName val="법면"/>
      <sheetName val="부대공"/>
      <sheetName val="구조물공"/>
      <sheetName val="중기일위대가"/>
      <sheetName val="포장공"/>
      <sheetName val="토공"/>
      <sheetName val="배수공1"/>
      <sheetName val="공통가설"/>
      <sheetName val="전기일위대가"/>
      <sheetName val="기자재비"/>
      <sheetName val="기계경비(시간당)"/>
      <sheetName val="램머"/>
      <sheetName val="토공(우물통,기타) "/>
      <sheetName val="관경별우수관집계"/>
      <sheetName val="갑지(추정)"/>
      <sheetName val="조작대(1연)"/>
      <sheetName val="일반부표"/>
      <sheetName val="수로단위수량"/>
      <sheetName val="기초일위"/>
      <sheetName val="수목단가"/>
      <sheetName val="시설수량표"/>
      <sheetName val="시설일위"/>
      <sheetName val="식재수량표"/>
      <sheetName val="식재일위"/>
      <sheetName val="1. 설계조건 2.단면가정 3. 하중계산"/>
      <sheetName val="교대(A1)"/>
      <sheetName val="한강운반비"/>
      <sheetName val="산출내역서집계표"/>
      <sheetName val="3.하중산정4.지지력"/>
      <sheetName val="표지 (2)"/>
      <sheetName val="신표지1"/>
      <sheetName val="1.우편집중내역서"/>
      <sheetName val="토공총괄집계"/>
      <sheetName val="계단"/>
      <sheetName val="N賃率-職"/>
      <sheetName val="제직재"/>
      <sheetName val="제-노임"/>
      <sheetName val="Total"/>
      <sheetName val="품셈TABLE"/>
      <sheetName val="식재인부"/>
      <sheetName val="Sheet1 (2)"/>
      <sheetName val="맨홀수량"/>
      <sheetName val="토사(PE)"/>
      <sheetName val="지주목시비량산출서"/>
      <sheetName val="단가조사"/>
      <sheetName val="공사비예산서(토목분)"/>
      <sheetName val="토공총괄표"/>
      <sheetName val="내역표지"/>
      <sheetName val="신우"/>
      <sheetName val="소업1교"/>
      <sheetName val="용수량(생활용수)"/>
      <sheetName val="수량산출근거"/>
      <sheetName val="지구단위계획"/>
      <sheetName val="1.2.1 마루높이결정"/>
      <sheetName val="수량집계표"/>
      <sheetName val="실행대비"/>
      <sheetName val="교각계산"/>
      <sheetName val="손익분석"/>
      <sheetName val="일위대가(건축)"/>
      <sheetName val="공량산출서"/>
      <sheetName val="총괄"/>
      <sheetName val="건축공사"/>
      <sheetName val="물가시세표"/>
      <sheetName val="BOX(1.5X1.5)"/>
      <sheetName val="U-TYPE(1)"/>
      <sheetName val="설계변경원가계산총괄표"/>
      <sheetName val="우수관"/>
      <sheetName val="차액보증"/>
      <sheetName val="기계시공"/>
      <sheetName val="날개벽(시점좌측)"/>
      <sheetName val="설계기준"/>
      <sheetName val="COMPARISON TABLE"/>
      <sheetName val="부대공Ⅱ"/>
      <sheetName val="견적대비"/>
      <sheetName val="단가조사서"/>
      <sheetName val="목차"/>
      <sheetName val="통영LNG입찰현황"/>
      <sheetName val="2.입력sheet"/>
      <sheetName val="M1"/>
      <sheetName val="뚝토공"/>
      <sheetName val="직공비"/>
      <sheetName val="(3.품질관리 시험 총괄표)"/>
      <sheetName val="지급자재"/>
      <sheetName val="토량1-1"/>
      <sheetName val="토목주소"/>
      <sheetName val="프랜트면허"/>
      <sheetName val="별표 "/>
      <sheetName val="조명율표"/>
      <sheetName val="단가조사-2"/>
      <sheetName val="VE절감"/>
      <sheetName val="2000년1차"/>
      <sheetName val="2.가정단면"/>
      <sheetName val="일반공사"/>
      <sheetName val="별총"/>
      <sheetName val="개요"/>
      <sheetName val="원하도급내역서(당초)"/>
      <sheetName val="하중"/>
      <sheetName val="갑지1"/>
      <sheetName val="정렬"/>
      <sheetName val="견적서"/>
      <sheetName val="입찰보고"/>
      <sheetName val="SLIDES"/>
      <sheetName val="간선계산"/>
      <sheetName val="현장일반사항"/>
      <sheetName val="시행후면적"/>
      <sheetName val="기초공"/>
      <sheetName val="XL4Poppy"/>
      <sheetName val="산근(PE,300)"/>
      <sheetName val="특2호하천산근"/>
      <sheetName val="특2호부관하천산근"/>
      <sheetName val="PAD TR보호대기초"/>
      <sheetName val="가로등기초"/>
      <sheetName val="중기사용료산출근거"/>
      <sheetName val="단가 및 재료비"/>
      <sheetName val="수입"/>
      <sheetName val="조경"/>
      <sheetName val="SILICATE"/>
      <sheetName val="TB-내역서"/>
      <sheetName val="금융비용"/>
      <sheetName val="맨홀평균높이"/>
      <sheetName val="CON포장수량"/>
      <sheetName val="CONUNIT"/>
      <sheetName val="유림골조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조명시설"/>
      <sheetName val="콘크리트포장"/>
      <sheetName val="진입도로포장산출"/>
      <sheetName val="진입부포장면적위치조서"/>
      <sheetName val="진입부수량집계표"/>
      <sheetName val="콘크리트포장집계표"/>
      <sheetName val="포장공집계"/>
      <sheetName val="토적표"/>
      <sheetName val="토공집계표"/>
      <sheetName val="토공분석표"/>
      <sheetName val="집계표"/>
      <sheetName val="자재대"/>
      <sheetName val="간지"/>
      <sheetName val="표지"/>
      <sheetName val="몰탈재료산출"/>
      <sheetName val="산출근거"/>
      <sheetName val="슬래브"/>
      <sheetName val="DATA 입력부"/>
      <sheetName val="일위대가9803"/>
      <sheetName val="노임단가"/>
      <sheetName val="내역서"/>
      <sheetName val="참고자료"/>
      <sheetName val="일위대가(가설)"/>
      <sheetName val="수량산출"/>
      <sheetName val="노임단"/>
      <sheetName val="데리네이타현황"/>
      <sheetName val="Sheet1"/>
      <sheetName val="이토변실(A3-LINE)"/>
      <sheetName val="노견단위수량"/>
      <sheetName val="실행철강하도"/>
      <sheetName val="비탈면보호공수량산출"/>
      <sheetName val="2000년1차"/>
      <sheetName val="ABUT수량-A1"/>
      <sheetName val="하부철근수량"/>
      <sheetName val="코드표"/>
      <sheetName val="N賃率-職"/>
      <sheetName val="DATE"/>
      <sheetName val="보도공제면적"/>
      <sheetName val="성곽내역서"/>
      <sheetName val="#REF"/>
      <sheetName val="인건비"/>
      <sheetName val="노임"/>
      <sheetName val="목록"/>
      <sheetName val="일위대가목록"/>
      <sheetName val="수량집계"/>
      <sheetName val="EQ"/>
      <sheetName val="대창(장성)"/>
      <sheetName val="덕전리"/>
      <sheetName val="변압기 및 발전기 용량"/>
      <sheetName val="DATA"/>
      <sheetName val="데이타"/>
      <sheetName val="일위대가"/>
      <sheetName val="SORCE1"/>
      <sheetName val="공종목록표"/>
      <sheetName val="파일의이용"/>
      <sheetName val="터파기및재료"/>
      <sheetName val="인건비 "/>
      <sheetName val="Sheet1 (2)"/>
      <sheetName val="현황산출서"/>
      <sheetName val="식생블럭단위수량"/>
      <sheetName val="1,2,3,4,5단위수량"/>
      <sheetName val="내역"/>
      <sheetName val="3연box"/>
      <sheetName val="단 box"/>
      <sheetName val="wall"/>
      <sheetName val="밸브설치"/>
      <sheetName val="TYPE1"/>
      <sheetName val="철근량"/>
      <sheetName val="단위단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일위대가"/>
      <sheetName val="조명시설"/>
      <sheetName val="몰탈재료산출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ggwan(mac)"/>
      <sheetName val="횡배수관토공단위(180)"/>
      <sheetName val="횡배수관토공단위(90)"/>
    </sheetNames>
    <sheetDataSet>
      <sheetData sheetId="0">
        <row r="1">
          <cell r="A1" t="str">
            <v>tggwan</v>
          </cell>
        </row>
        <row r="2">
          <cell r="A2" t="b">
            <v>1</v>
          </cell>
        </row>
        <row r="3">
          <cell r="A3" t="b">
            <v>1</v>
          </cell>
        </row>
        <row r="4">
          <cell r="A4" t="b">
            <v>0</v>
          </cell>
        </row>
        <row r="5">
          <cell r="A5" t="b">
            <v>1</v>
          </cell>
        </row>
        <row r="6">
          <cell r="A6" t="b">
            <v>1</v>
          </cell>
        </row>
        <row r="7">
          <cell r="A7" t="b">
            <v>1</v>
          </cell>
        </row>
        <row r="8">
          <cell r="A8" t="b">
            <v>0</v>
          </cell>
        </row>
        <row r="9">
          <cell r="A9" t="b">
            <v>1</v>
          </cell>
        </row>
        <row r="10">
          <cell r="A10" t="b">
            <v>0</v>
          </cell>
        </row>
        <row r="11">
          <cell r="A11" t="b">
            <v>1</v>
          </cell>
        </row>
        <row r="12">
          <cell r="A12" t="b">
            <v>1</v>
          </cell>
        </row>
        <row r="13">
          <cell r="A13" t="b">
            <v>1</v>
          </cell>
        </row>
        <row r="14">
          <cell r="A14" t="b">
            <v>1</v>
          </cell>
        </row>
        <row r="15">
          <cell r="A15" t="b">
            <v>1</v>
          </cell>
        </row>
        <row r="16">
          <cell r="A16" t="b">
            <v>1</v>
          </cell>
        </row>
        <row r="17">
          <cell r="A17" t="b">
            <v>1</v>
          </cell>
        </row>
        <row r="18">
          <cell r="A18" t="b">
            <v>1</v>
          </cell>
        </row>
        <row r="19">
          <cell r="A19" t="b">
            <v>1</v>
          </cell>
        </row>
        <row r="20">
          <cell r="A20" t="b">
            <v>1</v>
          </cell>
        </row>
        <row r="21">
          <cell r="A21" t="b">
            <v>1</v>
          </cell>
        </row>
        <row r="22">
          <cell r="A22" t="b">
            <v>1</v>
          </cell>
        </row>
        <row r="23">
          <cell r="A23" t="b">
            <v>1</v>
          </cell>
        </row>
        <row r="24">
          <cell r="A24" t="b">
            <v>1</v>
          </cell>
        </row>
        <row r="25">
          <cell r="A25" t="b">
            <v>1</v>
          </cell>
        </row>
        <row r="26">
          <cell r="A26" t="b">
            <v>0</v>
          </cell>
        </row>
        <row r="27">
          <cell r="A27" t="b">
            <v>1</v>
          </cell>
        </row>
        <row r="28">
          <cell r="A28" t="b">
            <v>1</v>
          </cell>
        </row>
        <row r="29">
          <cell r="A29" t="b">
            <v>1</v>
          </cell>
        </row>
        <row r="30">
          <cell r="A30" t="b">
            <v>1</v>
          </cell>
        </row>
        <row r="31">
          <cell r="A31" t="b">
            <v>0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횡배수관토공단위(180)"/>
      <sheetName val="횡배수관토공단위(90)"/>
      <sheetName val="tggwan(mac)"/>
      <sheetName val="guard(mac)"/>
    </sheetNames>
    <sheetDataSet>
      <sheetData sheetId="0" refreshError="1"/>
      <sheetData sheetId="1" refreshError="1"/>
      <sheetData sheetId="2">
        <row r="1">
          <cell r="A1" t="str">
            <v>tggwan</v>
          </cell>
        </row>
        <row r="2">
          <cell r="A2" t="b">
            <v>1</v>
          </cell>
        </row>
        <row r="3">
          <cell r="A3" t="b">
            <v>1</v>
          </cell>
        </row>
        <row r="4">
          <cell r="A4" t="b">
            <v>0</v>
          </cell>
        </row>
        <row r="5">
          <cell r="A5" t="b">
            <v>1</v>
          </cell>
        </row>
        <row r="6">
          <cell r="A6" t="b">
            <v>1</v>
          </cell>
        </row>
        <row r="7">
          <cell r="A7" t="b">
            <v>1</v>
          </cell>
        </row>
        <row r="8">
          <cell r="A8" t="b">
            <v>0</v>
          </cell>
        </row>
        <row r="9">
          <cell r="A9" t="b">
            <v>1</v>
          </cell>
        </row>
        <row r="10">
          <cell r="A10" t="b">
            <v>0</v>
          </cell>
        </row>
        <row r="11">
          <cell r="A11" t="b">
            <v>1</v>
          </cell>
        </row>
        <row r="12">
          <cell r="A12" t="b">
            <v>1</v>
          </cell>
        </row>
        <row r="13">
          <cell r="A13" t="b">
            <v>1</v>
          </cell>
        </row>
        <row r="14">
          <cell r="A14" t="b">
            <v>1</v>
          </cell>
        </row>
        <row r="15">
          <cell r="A15" t="b">
            <v>1</v>
          </cell>
        </row>
        <row r="16">
          <cell r="A16" t="b">
            <v>1</v>
          </cell>
        </row>
        <row r="17">
          <cell r="A17" t="b">
            <v>1</v>
          </cell>
        </row>
        <row r="18">
          <cell r="A18" t="b">
            <v>1</v>
          </cell>
        </row>
        <row r="19">
          <cell r="A19" t="b">
            <v>1</v>
          </cell>
        </row>
        <row r="20">
          <cell r="A20" t="b">
            <v>1</v>
          </cell>
        </row>
        <row r="21">
          <cell r="A21" t="b">
            <v>1</v>
          </cell>
        </row>
        <row r="22">
          <cell r="A22" t="b">
            <v>1</v>
          </cell>
        </row>
        <row r="23">
          <cell r="A23" t="b">
            <v>1</v>
          </cell>
        </row>
        <row r="24">
          <cell r="A24" t="b">
            <v>1</v>
          </cell>
        </row>
        <row r="25">
          <cell r="A25" t="b">
            <v>1</v>
          </cell>
        </row>
        <row r="26">
          <cell r="A26" t="b">
            <v>0</v>
          </cell>
        </row>
        <row r="27">
          <cell r="A27" t="b">
            <v>1</v>
          </cell>
        </row>
        <row r="28">
          <cell r="A28" t="b">
            <v>1</v>
          </cell>
        </row>
        <row r="29">
          <cell r="A29" t="b">
            <v>1</v>
          </cell>
        </row>
        <row r="30">
          <cell r="A30" t="b">
            <v>1</v>
          </cell>
        </row>
        <row r="31">
          <cell r="A31" t="b">
            <v>0</v>
          </cell>
        </row>
      </sheetData>
      <sheetData sheetId="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일위대가"/>
      <sheetName val="조명시설"/>
      <sheetName val="공구"/>
      <sheetName val="기계경비(시간당)"/>
      <sheetName val="램머"/>
      <sheetName val="장비집계"/>
      <sheetName val="3BL공동구 수량"/>
      <sheetName val="자재집계표"/>
      <sheetName val="Sheet1"/>
      <sheetName val="가중치"/>
      <sheetName val="말뚝지지력산정"/>
      <sheetName val="용수량(생활용수)"/>
      <sheetName val="제-노임"/>
      <sheetName val="제직재"/>
      <sheetName val="신표지1"/>
      <sheetName val="내역서"/>
      <sheetName val="DATE"/>
      <sheetName val="평가데이터"/>
      <sheetName val="1.3.1절점좌표"/>
      <sheetName val="1.1설계기준"/>
      <sheetName val="몰탈재료산출"/>
      <sheetName val="일위대가9803"/>
      <sheetName val="구천"/>
      <sheetName val="수량산출"/>
      <sheetName val="산출금액내역"/>
      <sheetName val="청천내"/>
      <sheetName val="총투입계"/>
      <sheetName val="수량3"/>
      <sheetName val="9GNG운반"/>
      <sheetName val="집계표"/>
      <sheetName val="#REF"/>
      <sheetName val="원가"/>
      <sheetName val="경산"/>
      <sheetName val="70%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Total"/>
      <sheetName val="Sheet5"/>
      <sheetName val="심사공종"/>
      <sheetName val="동원인원"/>
      <sheetName val="자재대"/>
      <sheetName val="주차구획선수량"/>
      <sheetName val="설계예산서"/>
      <sheetName val="요율"/>
      <sheetName val="명세서"/>
      <sheetName val="2공구하도급내역서"/>
      <sheetName val="내역"/>
      <sheetName val="포장공"/>
      <sheetName val="일위"/>
      <sheetName val="기계경비"/>
      <sheetName val="실행철강하도"/>
      <sheetName val="현장예산"/>
      <sheetName val="예총"/>
      <sheetName val="2000년1차"/>
      <sheetName val="2000전체분"/>
      <sheetName val="조경내역서"/>
      <sheetName val="조명율표"/>
      <sheetName val="교각계산"/>
      <sheetName val="총괄"/>
      <sheetName val="연결관암거"/>
      <sheetName val="ABUT수량-A1"/>
      <sheetName val="설계서을"/>
      <sheetName val="자재단가"/>
      <sheetName val="Sheet3"/>
      <sheetName val="견적"/>
      <sheetName val="설계내역서"/>
      <sheetName val="연습"/>
      <sheetName val="날개벽수량표"/>
      <sheetName val="TOTAL_BOQ"/>
      <sheetName val="3.공통공사대비"/>
      <sheetName val="범례표"/>
      <sheetName val="옹벽일반수량"/>
      <sheetName val="품셈집계표"/>
      <sheetName val="자재조사표"/>
      <sheetName val="빗물받이(910-510-410)"/>
      <sheetName val="현장경비"/>
      <sheetName val="방배동내역(리라)"/>
      <sheetName val="건축공사집계표"/>
      <sheetName val="방배동내역 (총괄)"/>
      <sheetName val="부대공사총괄"/>
      <sheetName val="입력란"/>
      <sheetName val="97노임단가"/>
      <sheetName val="본선차로수량집계표"/>
      <sheetName val="철근량"/>
      <sheetName val="일반수량"/>
      <sheetName val="한강운반비"/>
      <sheetName val="준검 내역서"/>
      <sheetName val="대창(함평)"/>
      <sheetName val="대창(장성)"/>
      <sheetName val="대창(함평)-창열"/>
      <sheetName val="데이타"/>
      <sheetName val="12호기내역서(건축분)"/>
      <sheetName val="터파기및재료"/>
      <sheetName val="bid"/>
      <sheetName val="빙장비사양"/>
      <sheetName val="단열-자재"/>
      <sheetName val="신우"/>
      <sheetName val="원본(갑지)"/>
      <sheetName val="환경기계공정표 (3)"/>
      <sheetName val="대치판정"/>
      <sheetName val="9.정착구 보강"/>
      <sheetName val="CTEMCOST"/>
      <sheetName val="공제수량총집계표"/>
      <sheetName val="임금단가"/>
      <sheetName val="부하계산서"/>
      <sheetName val="전선 및 전선관"/>
      <sheetName val="3BL공동구_수량"/>
      <sheetName val="안정검토"/>
      <sheetName val="단면설계"/>
      <sheetName val="6PILE  (돌출)"/>
      <sheetName val="공사기본내용입력"/>
      <sheetName val="산출근거"/>
      <sheetName val="guard(mac)"/>
      <sheetName val="수량집계"/>
      <sheetName val="우수맨홀공제단위수량"/>
      <sheetName val="총집계표"/>
      <sheetName val="가압장(토목)"/>
      <sheetName val="H-PILE수량집계"/>
      <sheetName val="데리네이타현황"/>
      <sheetName val="96보완계획7.12"/>
      <sheetName val="DATA 입력란"/>
      <sheetName val="1. 설계조건 2.단면가정 3. 하중계산"/>
      <sheetName val="출력X"/>
      <sheetName val="절대삭제금지"/>
      <sheetName val="증감내역서"/>
      <sheetName val="원형1호맨홀토공수량"/>
      <sheetName val="시설물단가표"/>
      <sheetName val="노무비단가표"/>
      <sheetName val="기초자료입력"/>
      <sheetName val="공사개요"/>
      <sheetName val="토적표"/>
      <sheetName val="설계예산"/>
      <sheetName val="WORK"/>
      <sheetName val="토사(PE)"/>
      <sheetName val="설비"/>
      <sheetName val="하조서"/>
      <sheetName val="날개벽"/>
      <sheetName val="현장경상비"/>
      <sheetName val="플랜트 설치"/>
      <sheetName val="골재집계"/>
      <sheetName val="-레미콘집계"/>
      <sheetName val="-몰탈콘크리트"/>
      <sheetName val="자갈,시멘트,모래산출"/>
      <sheetName val="-철근집계"/>
      <sheetName val="포장재료(1)"/>
      <sheetName val="-흄관집계"/>
      <sheetName val="T13(P68~72,78)"/>
      <sheetName val="Sheet2"/>
      <sheetName val="구조물터파기수량집계"/>
      <sheetName val="내역서단가산출용"/>
      <sheetName val="단가산출"/>
      <sheetName val="SANBAISU"/>
      <sheetName val="토목검측서"/>
      <sheetName val="1차 내역서"/>
      <sheetName val="slurrywall설계가"/>
      <sheetName val="이토변실(A3-LINE)"/>
      <sheetName val="코드표"/>
      <sheetName val="배관배선 단가조사"/>
      <sheetName val="일위대가집계"/>
      <sheetName val="을"/>
      <sheetName val="SG"/>
      <sheetName val="마산방향"/>
      <sheetName val="진주방향"/>
      <sheetName val="실행내역서"/>
      <sheetName val="DATA"/>
      <sheetName val="COPING"/>
      <sheetName val="배수공"/>
      <sheetName val="파일의이용"/>
      <sheetName val="상 부"/>
      <sheetName val="맨홀수량"/>
      <sheetName val="파형강관집계"/>
      <sheetName val="시선유도표지집계표"/>
      <sheetName val="노임이"/>
      <sheetName val="청 구"/>
      <sheetName val="설계산출기초"/>
      <sheetName val="Sheet1 (2)"/>
      <sheetName val="내역서01"/>
      <sheetName val="공사비집계"/>
      <sheetName val="수량증감표"/>
      <sheetName val="터파기운반비산출"/>
      <sheetName val="산적토운반비산출"/>
      <sheetName val="적용단가"/>
      <sheetName val="(A)내역서"/>
      <sheetName val="실행대비"/>
      <sheetName val="노임"/>
      <sheetName val="준공평가"/>
      <sheetName val="신호등일위대가"/>
      <sheetName val="덕전리"/>
      <sheetName val="흄관기초"/>
      <sheetName val="N賃率-職"/>
      <sheetName val="배수공 시멘트 및 골재량 산출"/>
      <sheetName val="공량(1월22일)"/>
      <sheetName val="측구터파기공수량집계"/>
      <sheetName val="초기화면"/>
      <sheetName val="관급자재"/>
      <sheetName val="비교1"/>
      <sheetName val="물량표"/>
      <sheetName val="Sheet4"/>
      <sheetName val="구의33고"/>
      <sheetName val="총괄내역서"/>
      <sheetName val="지중자재단가"/>
      <sheetName val="본사공가현황"/>
      <sheetName val="우각부보강"/>
      <sheetName val="98수문일위"/>
      <sheetName val="2002하반기노임기준"/>
      <sheetName val="단가 (2)"/>
      <sheetName val="내역갑지"/>
      <sheetName val="자료입력"/>
      <sheetName val="우수공"/>
      <sheetName val="이름정의"/>
      <sheetName val="대로근거"/>
      <sheetName val="Macro1"/>
      <sheetName val="중로근거"/>
      <sheetName val="식재인부"/>
      <sheetName val="단면가정"/>
      <sheetName val="설계조건"/>
      <sheetName val="BSD (2)"/>
      <sheetName val="교각1"/>
      <sheetName val="옹벽공 수량집계표"/>
      <sheetName val="기초코드"/>
      <sheetName val="danga"/>
      <sheetName val="ilch"/>
      <sheetName val="목차"/>
      <sheetName val="9811"/>
      <sheetName val="위치조서"/>
      <sheetName val="수산(당)"/>
      <sheetName val="을지"/>
      <sheetName val="일위대가표"/>
      <sheetName val="배수철근"/>
      <sheetName val="간지"/>
      <sheetName val="원형맨홀수량"/>
      <sheetName val="98NS-N"/>
      <sheetName val="추가예산"/>
      <sheetName val="단중표"/>
      <sheetName val="입찰안"/>
      <sheetName val="현장관리비참조"/>
      <sheetName val="직노"/>
      <sheetName val="용산1(해보)"/>
      <sheetName val="다곡2교"/>
      <sheetName val="전기"/>
      <sheetName val="포장복구집계"/>
      <sheetName val="실행간접비용"/>
      <sheetName val="설계"/>
      <sheetName val="실행내역"/>
      <sheetName val="EACT10"/>
      <sheetName val="2호맨홀공제수량"/>
      <sheetName val="전기단가조사서"/>
      <sheetName val="물가시세"/>
      <sheetName val="일반수량총괄집계"/>
      <sheetName val="공내역"/>
      <sheetName val="7.PILE  (돌출)"/>
      <sheetName val="8.PILE  (돌출)"/>
      <sheetName val="사  업  비  수  지  예  산  서"/>
      <sheetName val="2_단면가정"/>
      <sheetName val="조경"/>
      <sheetName val="고유코드_설계"/>
      <sheetName val="도기류"/>
      <sheetName val="건축내역"/>
      <sheetName val="할증"/>
      <sheetName val="확약서"/>
      <sheetName val="포장공수량집계"/>
      <sheetName val="오수주요자재"/>
      <sheetName val="현금흐름"/>
      <sheetName val="200"/>
      <sheetName val="옹벽수량집계"/>
      <sheetName val="총괄서"/>
      <sheetName val="1.설계조건"/>
      <sheetName val="프랜트면허"/>
      <sheetName val="날개벽(시점좌측)"/>
      <sheetName val="견적서"/>
      <sheetName val="변경비교-을"/>
      <sheetName val="15"/>
      <sheetName val="내역서 (2)"/>
      <sheetName val="화설내"/>
      <sheetName val="SORCE1"/>
      <sheetName val="표지"/>
      <sheetName val="토목(용인)"/>
      <sheetName val="내역서(전기)"/>
      <sheetName val="일위단위"/>
      <sheetName val="중기사용료"/>
      <sheetName val="노무비"/>
      <sheetName val="재료비단가"/>
      <sheetName val="간접"/>
      <sheetName val="날개벽(TYPE2)"/>
      <sheetName val="교사기준면적(중)"/>
      <sheetName val="VXXXXXX"/>
      <sheetName val="물가대비표"/>
      <sheetName val="Sheet2 (2)"/>
      <sheetName val="단위단가"/>
      <sheetName val="수주추정"/>
      <sheetName val="Customer Databas"/>
      <sheetName val="단가조사-2"/>
      <sheetName val="9-1차이내역"/>
      <sheetName val="하수급견적대비"/>
      <sheetName val="환율CHANG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수량총괄"/>
      <sheetName val="총괄"/>
      <sheetName val="소요자재"/>
      <sheetName val="주요자재총"/>
      <sheetName val="주요자재"/>
      <sheetName val="축제공총괄표"/>
      <sheetName val="축제공집계표"/>
      <sheetName val="토적표(우)"/>
      <sheetName val="호안총괄"/>
      <sheetName val="호안집계"/>
      <sheetName val="통관총괄표"/>
      <sheetName val="통관집계"/>
      <sheetName val="배수통관(좌)"/>
      <sheetName val="배수통관(우)"/>
      <sheetName val="배수문총괄표 산출근거"/>
      <sheetName val="부체집"/>
      <sheetName val="부체토공(좌안)"/>
      <sheetName val="부체토공(2공구)"/>
      <sheetName val="부체콘크리트(1공구)"/>
      <sheetName val="부체콘크리트(2공구)"/>
      <sheetName val="콘크리트깨기"/>
      <sheetName val="철근수량집계표"/>
      <sheetName val="콘크리트수량집계표"/>
      <sheetName val="PILE 및 두부정리 집계표"/>
      <sheetName val="사급자재수량집계표"/>
      <sheetName val="흄관집계표"/>
      <sheetName val="장비운반소요대수"/>
      <sheetName val="토취장토적표"/>
      <sheetName val="토적표(좌)"/>
      <sheetName val="부체토공(1공구)"/>
      <sheetName val="입찰안"/>
      <sheetName val="조명시설"/>
      <sheetName val="날개벽수량표"/>
      <sheetName val="ABUT수량-A1"/>
      <sheetName val="#REF"/>
      <sheetName val="수량식"/>
      <sheetName val="갑지"/>
      <sheetName val="집계표"/>
      <sheetName val="가시설(TYPE-A)"/>
      <sheetName val="1-1평균터파기고(1)"/>
      <sheetName val="노임단가"/>
      <sheetName val="직노"/>
      <sheetName val=" 총괄표"/>
      <sheetName val="교각1"/>
      <sheetName val="정렬"/>
      <sheetName val="암거단위"/>
      <sheetName val="3BL공동구 수량"/>
      <sheetName val="Sheet1"/>
      <sheetName val="inputdata"/>
      <sheetName val="ACUNIT"/>
      <sheetName val="데리네이타현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53882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53882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"/>
  <sheetViews>
    <sheetView view="pageBreakPreview" zoomScale="60" workbookViewId="0">
      <selection activeCell="G28" sqref="G28"/>
    </sheetView>
  </sheetViews>
  <sheetFormatPr defaultRowHeight="13.5"/>
  <sheetData/>
  <phoneticPr fontId="4" type="noConversion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H37"/>
  <sheetViews>
    <sheetView showGridLines="0" showZeros="0" tabSelected="1" view="pageBreakPreview" zoomScaleSheetLayoutView="10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E9" sqref="E9"/>
    </sheetView>
  </sheetViews>
  <sheetFormatPr defaultColWidth="7.77734375" defaultRowHeight="30" customHeight="1"/>
  <cols>
    <col min="1" max="1" width="9.88671875" style="101" customWidth="1"/>
    <col min="2" max="2" width="9.33203125" style="101" customWidth="1"/>
    <col min="3" max="3" width="7.77734375" style="101" customWidth="1"/>
    <col min="4" max="7" width="9.77734375" style="101" customWidth="1"/>
    <col min="8" max="8" width="8.77734375" style="101" customWidth="1"/>
    <col min="9" max="16384" width="7.77734375" style="101"/>
  </cols>
  <sheetData>
    <row r="1" spans="1:8" ht="36" customHeight="1">
      <c r="A1" s="126" t="s">
        <v>4</v>
      </c>
      <c r="B1" s="127"/>
      <c r="C1" s="128" t="s">
        <v>55</v>
      </c>
      <c r="D1" s="338" t="s">
        <v>184</v>
      </c>
      <c r="E1" s="338" t="s">
        <v>185</v>
      </c>
      <c r="F1" s="129"/>
      <c r="G1" s="130"/>
      <c r="H1" s="131" t="s">
        <v>44</v>
      </c>
    </row>
    <row r="2" spans="1:8" ht="26.25" customHeight="1">
      <c r="A2" s="341" t="s">
        <v>56</v>
      </c>
      <c r="B2" s="168" t="s">
        <v>130</v>
      </c>
      <c r="C2" s="102" t="s">
        <v>15</v>
      </c>
      <c r="D2" s="108">
        <f>L형측구집계!C5</f>
        <v>125.81800000000001</v>
      </c>
      <c r="E2" s="108">
        <f>L형측구집계!C9</f>
        <v>0</v>
      </c>
      <c r="F2" s="108"/>
      <c r="G2" s="108"/>
      <c r="H2" s="132">
        <f t="shared" ref="H2:H36" si="0">SUM(D2:G2)</f>
        <v>125.81800000000001</v>
      </c>
    </row>
    <row r="3" spans="1:8" ht="26.25" customHeight="1">
      <c r="A3" s="342"/>
      <c r="B3" s="168" t="s">
        <v>131</v>
      </c>
      <c r="C3" s="102" t="s">
        <v>15</v>
      </c>
      <c r="D3" s="108">
        <f>L형측구집계!D14</f>
        <v>0</v>
      </c>
      <c r="E3" s="108"/>
      <c r="F3" s="108"/>
      <c r="G3" s="108"/>
      <c r="H3" s="132">
        <f t="shared" si="0"/>
        <v>0</v>
      </c>
    </row>
    <row r="4" spans="1:8" ht="26.25" customHeight="1">
      <c r="A4" s="347" t="s">
        <v>16</v>
      </c>
      <c r="B4" s="102" t="s">
        <v>57</v>
      </c>
      <c r="C4" s="102" t="s">
        <v>17</v>
      </c>
      <c r="D4" s="108"/>
      <c r="E4" s="108"/>
      <c r="F4" s="108"/>
      <c r="G4" s="108"/>
      <c r="H4" s="132">
        <f t="shared" si="0"/>
        <v>0</v>
      </c>
    </row>
    <row r="5" spans="1:8" ht="26.25" customHeight="1">
      <c r="A5" s="349"/>
      <c r="B5" s="102" t="s">
        <v>127</v>
      </c>
      <c r="C5" s="102" t="s">
        <v>17</v>
      </c>
      <c r="D5" s="108">
        <f>L형측구집계!N5</f>
        <v>614.9</v>
      </c>
      <c r="E5" s="108">
        <f>L형측구집계!N9</f>
        <v>0</v>
      </c>
      <c r="F5" s="108"/>
      <c r="G5" s="108"/>
      <c r="H5" s="132">
        <f t="shared" si="0"/>
        <v>614.9</v>
      </c>
    </row>
    <row r="6" spans="1:8" ht="26.25" customHeight="1">
      <c r="A6" s="350"/>
      <c r="B6" s="102" t="s">
        <v>128</v>
      </c>
      <c r="C6" s="102" t="s">
        <v>17</v>
      </c>
      <c r="D6" s="108">
        <f>L형측구집계!O14</f>
        <v>0</v>
      </c>
      <c r="E6" s="108"/>
      <c r="F6" s="108"/>
      <c r="G6" s="108"/>
      <c r="H6" s="132">
        <f t="shared" si="0"/>
        <v>0</v>
      </c>
    </row>
    <row r="7" spans="1:8" ht="26.25" customHeight="1">
      <c r="A7" s="347" t="s">
        <v>40</v>
      </c>
      <c r="B7" s="102" t="s">
        <v>54</v>
      </c>
      <c r="C7" s="102" t="s">
        <v>41</v>
      </c>
      <c r="D7" s="110"/>
      <c r="E7" s="111"/>
      <c r="F7" s="111"/>
      <c r="G7" s="111"/>
      <c r="H7" s="134">
        <f t="shared" si="0"/>
        <v>0</v>
      </c>
    </row>
    <row r="8" spans="1:8" ht="26.25" customHeight="1">
      <c r="A8" s="348"/>
      <c r="B8" s="102" t="s">
        <v>58</v>
      </c>
      <c r="C8" s="102" t="s">
        <v>41</v>
      </c>
      <c r="D8" s="111">
        <f>L형측구집계!P5</f>
        <v>0.85139999999999993</v>
      </c>
      <c r="E8" s="111"/>
      <c r="F8" s="111"/>
      <c r="G8" s="111"/>
      <c r="H8" s="134">
        <f t="shared" si="0"/>
        <v>0.85139999999999993</v>
      </c>
    </row>
    <row r="9" spans="1:8" ht="26.25" customHeight="1">
      <c r="A9" s="102" t="s">
        <v>24</v>
      </c>
      <c r="B9" s="102" t="s">
        <v>129</v>
      </c>
      <c r="C9" s="102" t="s">
        <v>17</v>
      </c>
      <c r="D9" s="108">
        <f>L형측구집계!F5</f>
        <v>3.7840000000000003</v>
      </c>
      <c r="E9" s="108"/>
      <c r="F9" s="108"/>
      <c r="G9" s="108"/>
      <c r="H9" s="132">
        <f t="shared" si="0"/>
        <v>3.7840000000000003</v>
      </c>
    </row>
    <row r="10" spans="1:8" ht="26.25" customHeight="1">
      <c r="A10" s="107" t="s">
        <v>26</v>
      </c>
      <c r="B10" s="102" t="s">
        <v>59</v>
      </c>
      <c r="C10" s="102" t="s">
        <v>28</v>
      </c>
      <c r="D10" s="108">
        <f>L형측구집계!G5</f>
        <v>126.52651947983637</v>
      </c>
      <c r="E10" s="108"/>
      <c r="F10" s="108"/>
      <c r="G10" s="108"/>
      <c r="H10" s="132">
        <f t="shared" si="0"/>
        <v>126.52651947983637</v>
      </c>
    </row>
    <row r="11" spans="1:8" ht="26.25" hidden="1" customHeight="1">
      <c r="A11" s="135" t="s">
        <v>60</v>
      </c>
      <c r="B11" s="102" t="s">
        <v>61</v>
      </c>
      <c r="C11" s="102" t="s">
        <v>62</v>
      </c>
      <c r="D11" s="108"/>
      <c r="E11" s="108"/>
      <c r="F11" s="108"/>
      <c r="G11" s="108"/>
      <c r="H11" s="132">
        <f t="shared" si="0"/>
        <v>0</v>
      </c>
    </row>
    <row r="12" spans="1:8" ht="26.25" hidden="1" customHeight="1">
      <c r="A12" s="343" t="s">
        <v>53</v>
      </c>
      <c r="B12" s="102" t="s">
        <v>51</v>
      </c>
      <c r="C12" s="102" t="s">
        <v>28</v>
      </c>
      <c r="D12" s="108">
        <f>L형측구집계!H14</f>
        <v>0</v>
      </c>
      <c r="E12" s="108"/>
      <c r="F12" s="108"/>
      <c r="G12" s="108"/>
      <c r="H12" s="132">
        <f t="shared" si="0"/>
        <v>0</v>
      </c>
    </row>
    <row r="13" spans="1:8" ht="26.25" hidden="1" customHeight="1">
      <c r="A13" s="344"/>
      <c r="B13" s="102" t="s">
        <v>63</v>
      </c>
      <c r="C13" s="102" t="s">
        <v>28</v>
      </c>
      <c r="D13" s="108">
        <f>L형측구집계!I14</f>
        <v>0</v>
      </c>
      <c r="E13" s="108"/>
      <c r="F13" s="108"/>
      <c r="G13" s="108"/>
      <c r="H13" s="132">
        <f t="shared" si="0"/>
        <v>0</v>
      </c>
    </row>
    <row r="14" spans="1:8" ht="26.25" customHeight="1">
      <c r="A14" s="107" t="s">
        <v>49</v>
      </c>
      <c r="B14" s="102" t="s">
        <v>64</v>
      </c>
      <c r="C14" s="102" t="s">
        <v>17</v>
      </c>
      <c r="D14" s="108">
        <f>L형측구집계!L14</f>
        <v>0</v>
      </c>
      <c r="E14" s="108"/>
      <c r="F14" s="108"/>
      <c r="G14" s="108"/>
      <c r="H14" s="132">
        <f t="shared" si="0"/>
        <v>0</v>
      </c>
    </row>
    <row r="15" spans="1:8" ht="26.25" hidden="1" customHeight="1">
      <c r="A15" s="107" t="s">
        <v>65</v>
      </c>
      <c r="B15" s="103" t="s">
        <v>66</v>
      </c>
      <c r="C15" s="102" t="s">
        <v>17</v>
      </c>
      <c r="D15" s="108"/>
      <c r="E15" s="108"/>
      <c r="F15" s="108"/>
      <c r="G15" s="108"/>
      <c r="H15" s="134">
        <f t="shared" si="0"/>
        <v>0</v>
      </c>
    </row>
    <row r="16" spans="1:8" ht="26.25" customHeight="1">
      <c r="A16" s="136" t="s">
        <v>30</v>
      </c>
      <c r="B16" s="104"/>
      <c r="C16" s="102" t="s">
        <v>28</v>
      </c>
      <c r="D16" s="108">
        <f>L형측구집계!E5</f>
        <v>804.1</v>
      </c>
      <c r="E16" s="108"/>
      <c r="F16" s="108"/>
      <c r="G16" s="108"/>
      <c r="H16" s="132">
        <f t="shared" si="0"/>
        <v>804.1</v>
      </c>
    </row>
    <row r="17" spans="1:8" ht="26.25" customHeight="1">
      <c r="A17" s="137" t="s">
        <v>125</v>
      </c>
      <c r="B17" s="102" t="s">
        <v>67</v>
      </c>
      <c r="C17" s="102" t="s">
        <v>15</v>
      </c>
      <c r="D17" s="108"/>
      <c r="E17" s="108"/>
      <c r="F17" s="108"/>
      <c r="G17" s="108"/>
      <c r="H17" s="132">
        <f t="shared" si="0"/>
        <v>0</v>
      </c>
    </row>
    <row r="18" spans="1:8" ht="26.25" customHeight="1">
      <c r="A18" s="137" t="s">
        <v>124</v>
      </c>
      <c r="B18" s="102" t="s">
        <v>68</v>
      </c>
      <c r="C18" s="102" t="s">
        <v>15</v>
      </c>
      <c r="D18" s="108"/>
      <c r="E18" s="108"/>
      <c r="F18" s="108"/>
      <c r="G18" s="108"/>
      <c r="H18" s="132">
        <f t="shared" si="0"/>
        <v>0</v>
      </c>
    </row>
    <row r="19" spans="1:8" ht="26.25" customHeight="1">
      <c r="A19" s="347" t="s">
        <v>69</v>
      </c>
      <c r="B19" s="105" t="s">
        <v>110</v>
      </c>
      <c r="C19" s="102" t="s">
        <v>17</v>
      </c>
      <c r="D19" s="108"/>
      <c r="E19" s="108"/>
      <c r="F19" s="108"/>
      <c r="G19" s="108"/>
      <c r="H19" s="132">
        <f t="shared" si="0"/>
        <v>0</v>
      </c>
    </row>
    <row r="20" spans="1:8" ht="26.25" customHeight="1">
      <c r="A20" s="348"/>
      <c r="B20" s="105" t="s">
        <v>111</v>
      </c>
      <c r="C20" s="102" t="s">
        <v>17</v>
      </c>
      <c r="D20" s="108"/>
      <c r="E20" s="108"/>
      <c r="F20" s="108"/>
      <c r="G20" s="108"/>
      <c r="H20" s="132">
        <f t="shared" si="0"/>
        <v>0</v>
      </c>
    </row>
    <row r="21" spans="1:8" ht="26.25" hidden="1" customHeight="1">
      <c r="A21" s="107"/>
      <c r="B21" s="102" t="s">
        <v>73</v>
      </c>
      <c r="C21" s="102" t="s">
        <v>28</v>
      </c>
      <c r="D21" s="108"/>
      <c r="E21" s="108"/>
      <c r="F21" s="108"/>
      <c r="G21" s="108"/>
      <c r="H21" s="132">
        <f t="shared" si="0"/>
        <v>0</v>
      </c>
    </row>
    <row r="22" spans="1:8" ht="26.25" hidden="1" customHeight="1">
      <c r="A22" s="138" t="s">
        <v>72</v>
      </c>
      <c r="B22" s="102" t="s">
        <v>74</v>
      </c>
      <c r="C22" s="102" t="s">
        <v>28</v>
      </c>
      <c r="D22" s="108"/>
      <c r="E22" s="108"/>
      <c r="F22" s="108"/>
      <c r="G22" s="108"/>
      <c r="H22" s="132">
        <f t="shared" si="0"/>
        <v>0</v>
      </c>
    </row>
    <row r="23" spans="1:8" ht="26.25" hidden="1" customHeight="1">
      <c r="A23" s="133"/>
      <c r="B23" s="102" t="s">
        <v>75</v>
      </c>
      <c r="C23" s="102" t="s">
        <v>28</v>
      </c>
      <c r="D23" s="108"/>
      <c r="E23" s="108"/>
      <c r="F23" s="108"/>
      <c r="G23" s="108"/>
      <c r="H23" s="132">
        <f t="shared" si="0"/>
        <v>0</v>
      </c>
    </row>
    <row r="24" spans="1:8" ht="26.25" customHeight="1">
      <c r="A24" s="345" t="s">
        <v>186</v>
      </c>
      <c r="B24" s="346"/>
      <c r="C24" s="102" t="s">
        <v>187</v>
      </c>
      <c r="D24" s="108"/>
      <c r="E24" s="108">
        <f>L형측구집계!M14</f>
        <v>0</v>
      </c>
      <c r="F24" s="108"/>
      <c r="G24" s="108"/>
      <c r="H24" s="139">
        <f t="shared" si="0"/>
        <v>0</v>
      </c>
    </row>
    <row r="25" spans="1:8" ht="26.25" customHeight="1">
      <c r="A25" s="137" t="s">
        <v>123</v>
      </c>
      <c r="B25" s="91" t="s">
        <v>48</v>
      </c>
      <c r="C25" s="102" t="s">
        <v>76</v>
      </c>
      <c r="D25" s="108"/>
      <c r="E25" s="108"/>
      <c r="F25" s="108"/>
      <c r="G25" s="108"/>
      <c r="H25" s="139">
        <f t="shared" si="0"/>
        <v>0</v>
      </c>
    </row>
    <row r="26" spans="1:8" ht="26.25" hidden="1" customHeight="1">
      <c r="A26" s="339" t="s">
        <v>98</v>
      </c>
      <c r="B26" s="102" t="s">
        <v>99</v>
      </c>
      <c r="C26" s="102" t="s">
        <v>28</v>
      </c>
      <c r="D26" s="109"/>
      <c r="E26" s="109"/>
      <c r="F26" s="109"/>
      <c r="G26" s="109"/>
      <c r="H26" s="139">
        <f t="shared" si="0"/>
        <v>0</v>
      </c>
    </row>
    <row r="27" spans="1:8" ht="26.25" hidden="1" customHeight="1">
      <c r="A27" s="340"/>
      <c r="B27" s="102" t="s">
        <v>100</v>
      </c>
      <c r="C27" s="102" t="s">
        <v>28</v>
      </c>
      <c r="D27" s="109"/>
      <c r="E27" s="109"/>
      <c r="F27" s="109"/>
      <c r="G27" s="109"/>
      <c r="H27" s="139">
        <f t="shared" si="0"/>
        <v>0</v>
      </c>
    </row>
    <row r="28" spans="1:8" ht="26.25" hidden="1" customHeight="1">
      <c r="A28" s="340"/>
      <c r="B28" s="125" t="s">
        <v>101</v>
      </c>
      <c r="C28" s="102" t="s">
        <v>28</v>
      </c>
      <c r="D28" s="109"/>
      <c r="E28" s="109"/>
      <c r="F28" s="109"/>
      <c r="G28" s="109"/>
      <c r="H28" s="139">
        <f t="shared" si="0"/>
        <v>0</v>
      </c>
    </row>
    <row r="29" spans="1:8" ht="26.25" hidden="1" customHeight="1">
      <c r="A29" s="340"/>
      <c r="B29" s="102" t="s">
        <v>102</v>
      </c>
      <c r="C29" s="102" t="s">
        <v>28</v>
      </c>
      <c r="D29" s="109"/>
      <c r="E29" s="109"/>
      <c r="F29" s="109"/>
      <c r="G29" s="109"/>
      <c r="H29" s="139">
        <f t="shared" si="0"/>
        <v>0</v>
      </c>
    </row>
    <row r="30" spans="1:8" ht="26.25" customHeight="1">
      <c r="A30" s="107"/>
      <c r="B30" s="106" t="s">
        <v>52</v>
      </c>
      <c r="C30" s="107" t="s">
        <v>15</v>
      </c>
      <c r="D30" s="109"/>
      <c r="E30" s="109"/>
      <c r="F30" s="109"/>
      <c r="G30" s="109"/>
      <c r="H30" s="139">
        <f t="shared" si="0"/>
        <v>0</v>
      </c>
    </row>
    <row r="31" spans="1:8" ht="26.25" customHeight="1">
      <c r="A31" s="140" t="s">
        <v>71</v>
      </c>
      <c r="B31" s="105" t="s">
        <v>46</v>
      </c>
      <c r="C31" s="102" t="s">
        <v>15</v>
      </c>
      <c r="D31" s="108"/>
      <c r="E31" s="108"/>
      <c r="F31" s="108"/>
      <c r="G31" s="109"/>
      <c r="H31" s="139">
        <f t="shared" si="0"/>
        <v>0</v>
      </c>
    </row>
    <row r="32" spans="1:8" ht="26.25" customHeight="1">
      <c r="A32" s="133"/>
      <c r="B32" s="105" t="s">
        <v>47</v>
      </c>
      <c r="C32" s="102" t="s">
        <v>15</v>
      </c>
      <c r="D32" s="108"/>
      <c r="E32" s="108"/>
      <c r="F32" s="108"/>
      <c r="G32" s="109"/>
      <c r="H32" s="139">
        <f t="shared" si="0"/>
        <v>0</v>
      </c>
    </row>
    <row r="33" spans="1:8" ht="26.25" customHeight="1">
      <c r="A33" s="141"/>
      <c r="B33" s="102" t="s">
        <v>52</v>
      </c>
      <c r="C33" s="102" t="s">
        <v>15</v>
      </c>
      <c r="D33" s="108"/>
      <c r="E33" s="108"/>
      <c r="F33" s="108"/>
      <c r="G33" s="108"/>
      <c r="H33" s="139">
        <f t="shared" si="0"/>
        <v>0</v>
      </c>
    </row>
    <row r="34" spans="1:8" ht="26.25" customHeight="1">
      <c r="A34" s="141" t="s">
        <v>45</v>
      </c>
      <c r="B34" s="102" t="s">
        <v>46</v>
      </c>
      <c r="C34" s="102" t="s">
        <v>15</v>
      </c>
      <c r="D34" s="108"/>
      <c r="E34" s="108"/>
      <c r="F34" s="108"/>
      <c r="G34" s="108"/>
      <c r="H34" s="139">
        <f t="shared" si="0"/>
        <v>0</v>
      </c>
    </row>
    <row r="35" spans="1:8" ht="26.25" customHeight="1">
      <c r="A35" s="142"/>
      <c r="B35" s="102" t="s">
        <v>47</v>
      </c>
      <c r="C35" s="102" t="s">
        <v>15</v>
      </c>
      <c r="D35" s="108"/>
      <c r="E35" s="108"/>
      <c r="F35" s="108"/>
      <c r="G35" s="108"/>
      <c r="H35" s="132">
        <f t="shared" si="0"/>
        <v>0</v>
      </c>
    </row>
    <row r="36" spans="1:8" ht="26.25" customHeight="1">
      <c r="A36" s="102" t="s">
        <v>23</v>
      </c>
      <c r="B36" s="102" t="s">
        <v>70</v>
      </c>
      <c r="C36" s="102" t="s">
        <v>15</v>
      </c>
      <c r="D36" s="108">
        <f>L형측구집계!K5</f>
        <v>75.680000000000021</v>
      </c>
      <c r="E36" s="108"/>
      <c r="F36" s="108"/>
      <c r="G36" s="108"/>
      <c r="H36" s="132">
        <f t="shared" si="0"/>
        <v>75.680000000000021</v>
      </c>
    </row>
    <row r="37" spans="1:8" ht="30" customHeight="1">
      <c r="A37" s="156"/>
      <c r="B37" s="156"/>
      <c r="C37" s="156"/>
      <c r="D37" s="154"/>
      <c r="E37" s="154"/>
      <c r="F37" s="154"/>
      <c r="G37" s="154"/>
      <c r="H37" s="154"/>
    </row>
  </sheetData>
  <mergeCells count="7">
    <mergeCell ref="A26:A29"/>
    <mergeCell ref="A2:A3"/>
    <mergeCell ref="A12:A13"/>
    <mergeCell ref="A24:B24"/>
    <mergeCell ref="A7:A8"/>
    <mergeCell ref="A19:A20"/>
    <mergeCell ref="A4:A6"/>
  </mergeCells>
  <phoneticPr fontId="4" type="noConversion"/>
  <printOptions horizontalCentered="1"/>
  <pageMargins left="0.39370078740157483" right="0.43307086614173229" top="1.3385826771653544" bottom="0.86614173228346458" header="0.94488188976377963" footer="0.35433070866141736"/>
  <pageSetup paperSize="9" orientation="portrait" horizontalDpi="4294967292" r:id="rId1"/>
  <headerFooter alignWithMargins="0">
    <oddHeader>&amp;C&amp;"돋움,굵게"&amp;16측 구 공 수 량 집 계 표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W17"/>
  <sheetViews>
    <sheetView showGridLines="0" showZeros="0" view="pageBreakPreview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6" sqref="A6:W9"/>
    </sheetView>
  </sheetViews>
  <sheetFormatPr defaultColWidth="7.77734375" defaultRowHeight="24.95" customHeight="1"/>
  <cols>
    <col min="1" max="1" width="9" style="90" customWidth="1"/>
    <col min="2" max="2" width="8.21875" style="90" customWidth="1"/>
    <col min="3" max="7" width="9.77734375" style="90" customWidth="1"/>
    <col min="8" max="10" width="9.77734375" style="90" hidden="1" customWidth="1"/>
    <col min="11" max="11" width="9.77734375" style="90" customWidth="1"/>
    <col min="12" max="12" width="9.77734375" style="90" hidden="1" customWidth="1"/>
    <col min="13" max="14" width="8.88671875" style="90" customWidth="1"/>
    <col min="15" max="15" width="0" style="90" hidden="1" customWidth="1"/>
    <col min="16" max="17" width="8.88671875" style="90" customWidth="1"/>
    <col min="18" max="22" width="7.88671875" style="90" hidden="1" customWidth="1"/>
    <col min="23" max="23" width="7.44140625" style="90" customWidth="1"/>
    <col min="24" max="16384" width="7.77734375" style="90"/>
  </cols>
  <sheetData>
    <row r="1" spans="1:23" ht="23.1" customHeight="1">
      <c r="A1" s="113"/>
      <c r="B1" s="113"/>
      <c r="C1" s="366" t="s">
        <v>83</v>
      </c>
      <c r="D1" s="367"/>
      <c r="E1" s="355" t="s">
        <v>30</v>
      </c>
      <c r="F1" s="91" t="s">
        <v>24</v>
      </c>
      <c r="G1" s="91" t="s">
        <v>26</v>
      </c>
      <c r="H1" s="364" t="s">
        <v>53</v>
      </c>
      <c r="I1" s="365"/>
      <c r="J1" s="87" t="s">
        <v>84</v>
      </c>
      <c r="K1" s="87" t="s">
        <v>77</v>
      </c>
      <c r="L1" s="87" t="s">
        <v>85</v>
      </c>
      <c r="M1" s="87" t="s">
        <v>181</v>
      </c>
      <c r="N1" s="87" t="s">
        <v>179</v>
      </c>
      <c r="O1" s="337"/>
      <c r="P1" s="87" t="s">
        <v>40</v>
      </c>
      <c r="Q1" s="87" t="s">
        <v>86</v>
      </c>
      <c r="R1" s="358" t="s">
        <v>78</v>
      </c>
      <c r="S1" s="359"/>
      <c r="T1" s="359"/>
      <c r="U1" s="360"/>
      <c r="V1" s="144"/>
      <c r="W1" s="355" t="s">
        <v>87</v>
      </c>
    </row>
    <row r="2" spans="1:23" ht="23.1" customHeight="1">
      <c r="A2" s="114" t="s">
        <v>43</v>
      </c>
      <c r="B2" s="114" t="s">
        <v>88</v>
      </c>
      <c r="C2" s="91" t="s">
        <v>130</v>
      </c>
      <c r="D2" s="91" t="s">
        <v>109</v>
      </c>
      <c r="E2" s="357"/>
      <c r="F2" s="116" t="s">
        <v>50</v>
      </c>
      <c r="G2" s="91" t="s">
        <v>89</v>
      </c>
      <c r="H2" s="91" t="s">
        <v>51</v>
      </c>
      <c r="I2" s="91" t="s">
        <v>90</v>
      </c>
      <c r="J2" s="87" t="s">
        <v>91</v>
      </c>
      <c r="K2" s="87" t="s">
        <v>92</v>
      </c>
      <c r="L2" s="87" t="s">
        <v>93</v>
      </c>
      <c r="M2" s="87" t="s">
        <v>182</v>
      </c>
      <c r="N2" s="87" t="s">
        <v>180</v>
      </c>
      <c r="O2" s="87" t="s">
        <v>94</v>
      </c>
      <c r="P2" s="87" t="s">
        <v>95</v>
      </c>
      <c r="Q2" s="117" t="s">
        <v>96</v>
      </c>
      <c r="R2" s="87" t="s">
        <v>79</v>
      </c>
      <c r="S2" s="87" t="s">
        <v>80</v>
      </c>
      <c r="T2" s="87" t="s">
        <v>81</v>
      </c>
      <c r="U2" s="87" t="s">
        <v>82</v>
      </c>
      <c r="V2" s="151"/>
      <c r="W2" s="356"/>
    </row>
    <row r="3" spans="1:23" ht="23.1" customHeight="1">
      <c r="A3" s="115"/>
      <c r="B3" s="115" t="s">
        <v>76</v>
      </c>
      <c r="C3" s="87" t="s">
        <v>15</v>
      </c>
      <c r="D3" s="87" t="s">
        <v>15</v>
      </c>
      <c r="E3" s="87" t="s">
        <v>42</v>
      </c>
      <c r="F3" s="87" t="s">
        <v>42</v>
      </c>
      <c r="G3" s="91" t="s">
        <v>76</v>
      </c>
      <c r="H3" s="91" t="s">
        <v>76</v>
      </c>
      <c r="I3" s="91" t="s">
        <v>76</v>
      </c>
      <c r="J3" s="87" t="s">
        <v>15</v>
      </c>
      <c r="K3" s="87" t="s">
        <v>15</v>
      </c>
      <c r="L3" s="87" t="s">
        <v>42</v>
      </c>
      <c r="M3" s="87" t="s">
        <v>183</v>
      </c>
      <c r="N3" s="87" t="s">
        <v>17</v>
      </c>
      <c r="O3" s="87" t="s">
        <v>17</v>
      </c>
      <c r="P3" s="87" t="s">
        <v>41</v>
      </c>
      <c r="Q3" s="87" t="s">
        <v>42</v>
      </c>
      <c r="R3" s="118" t="s">
        <v>103</v>
      </c>
      <c r="S3" s="118" t="s">
        <v>104</v>
      </c>
      <c r="T3" s="118" t="s">
        <v>105</v>
      </c>
      <c r="U3" s="118" t="s">
        <v>106</v>
      </c>
      <c r="V3" s="152"/>
      <c r="W3" s="357"/>
    </row>
    <row r="4" spans="1:23" ht="21" customHeight="1">
      <c r="A4" s="351" t="s">
        <v>137</v>
      </c>
      <c r="B4" s="363">
        <f>L형현황!D28</f>
        <v>946</v>
      </c>
      <c r="C4" s="95">
        <f>성토부L형단위!AH29</f>
        <v>0.13300000000000001</v>
      </c>
      <c r="D4" s="95"/>
      <c r="E4" s="95">
        <f>성토부L형단위!AH45</f>
        <v>0.85</v>
      </c>
      <c r="F4" s="96">
        <f>성토부L형단위!AH39</f>
        <v>4.0000000000000001E-3</v>
      </c>
      <c r="G4" s="95">
        <f>성토부L형단위!AH42</f>
        <v>0.13374896350934076</v>
      </c>
      <c r="H4" s="96"/>
      <c r="I4" s="95"/>
      <c r="J4" s="95"/>
      <c r="K4" s="95">
        <f>성토부L형단위!AH37</f>
        <v>8.0000000000000016E-2</v>
      </c>
      <c r="L4" s="95"/>
      <c r="M4" s="95"/>
      <c r="N4" s="95">
        <f>성토부L형단위!AH31</f>
        <v>0.65</v>
      </c>
      <c r="O4" s="95"/>
      <c r="P4" s="97">
        <f>성토부L형단위!AH34</f>
        <v>8.9999999999999998E-4</v>
      </c>
      <c r="Q4" s="95"/>
      <c r="R4" s="95"/>
      <c r="S4" s="95"/>
      <c r="T4" s="95"/>
      <c r="U4" s="95"/>
      <c r="V4" s="95"/>
      <c r="W4" s="119"/>
    </row>
    <row r="5" spans="1:23" ht="21" customHeight="1">
      <c r="A5" s="352"/>
      <c r="B5" s="354"/>
      <c r="C5" s="98">
        <f>C4*B4</f>
        <v>125.81800000000001</v>
      </c>
      <c r="D5" s="98">
        <f t="shared" ref="D5:N5" si="0">D4*$B$4</f>
        <v>0</v>
      </c>
      <c r="E5" s="98">
        <f t="shared" si="0"/>
        <v>804.1</v>
      </c>
      <c r="F5" s="98">
        <f t="shared" si="0"/>
        <v>3.7840000000000003</v>
      </c>
      <c r="G5" s="98">
        <f t="shared" si="0"/>
        <v>126.52651947983637</v>
      </c>
      <c r="H5" s="98">
        <f t="shared" si="0"/>
        <v>0</v>
      </c>
      <c r="I5" s="98">
        <f t="shared" si="0"/>
        <v>0</v>
      </c>
      <c r="J5" s="98">
        <f t="shared" si="0"/>
        <v>0</v>
      </c>
      <c r="K5" s="98">
        <f t="shared" si="0"/>
        <v>75.680000000000021</v>
      </c>
      <c r="L5" s="98">
        <f t="shared" si="0"/>
        <v>0</v>
      </c>
      <c r="M5" s="98"/>
      <c r="N5" s="98">
        <f t="shared" si="0"/>
        <v>614.9</v>
      </c>
      <c r="O5" s="98"/>
      <c r="P5" s="99">
        <f>P4*$B$4</f>
        <v>0.85139999999999993</v>
      </c>
      <c r="Q5" s="98">
        <f>Q4*$B$4</f>
        <v>0</v>
      </c>
      <c r="R5" s="98"/>
      <c r="S5" s="98"/>
      <c r="T5" s="98"/>
      <c r="U5" s="98"/>
      <c r="V5" s="98"/>
      <c r="W5" s="120"/>
    </row>
    <row r="6" spans="1:23" ht="21" customHeight="1">
      <c r="A6" s="351"/>
      <c r="B6" s="353"/>
      <c r="C6" s="95"/>
      <c r="D6" s="95"/>
      <c r="E6" s="95"/>
      <c r="F6" s="96"/>
      <c r="G6" s="95"/>
      <c r="H6" s="96"/>
      <c r="I6" s="95"/>
      <c r="J6" s="95"/>
      <c r="K6" s="95"/>
      <c r="L6" s="95"/>
      <c r="M6" s="95"/>
      <c r="N6" s="95"/>
      <c r="O6" s="95"/>
      <c r="P6" s="97"/>
      <c r="Q6" s="95"/>
      <c r="R6" s="95"/>
      <c r="S6" s="95"/>
      <c r="T6" s="95"/>
      <c r="U6" s="95"/>
      <c r="V6" s="95"/>
      <c r="W6" s="121"/>
    </row>
    <row r="7" spans="1:23" ht="21" customHeight="1">
      <c r="A7" s="352"/>
      <c r="B7" s="354"/>
      <c r="C7" s="98"/>
      <c r="D7" s="98"/>
      <c r="E7" s="98"/>
      <c r="F7" s="98"/>
      <c r="G7" s="98"/>
      <c r="H7" s="123"/>
      <c r="I7" s="98"/>
      <c r="J7" s="98"/>
      <c r="K7" s="98"/>
      <c r="L7" s="98"/>
      <c r="M7" s="98"/>
      <c r="N7" s="98"/>
      <c r="O7" s="98"/>
      <c r="P7" s="124"/>
      <c r="Q7" s="98"/>
      <c r="R7" s="98"/>
      <c r="S7" s="98"/>
      <c r="T7" s="98"/>
      <c r="U7" s="98"/>
      <c r="V7" s="98"/>
      <c r="W7" s="120"/>
    </row>
    <row r="8" spans="1:23" ht="21" customHeight="1">
      <c r="A8" s="351"/>
      <c r="B8" s="353"/>
      <c r="C8" s="95"/>
      <c r="D8" s="95"/>
      <c r="E8" s="95"/>
      <c r="F8" s="96"/>
      <c r="G8" s="95"/>
      <c r="H8" s="96"/>
      <c r="I8" s="95"/>
      <c r="J8" s="95"/>
      <c r="K8" s="95"/>
      <c r="L8" s="95"/>
      <c r="M8" s="95"/>
      <c r="N8" s="95"/>
      <c r="O8" s="95"/>
      <c r="P8" s="97"/>
      <c r="Q8" s="97"/>
      <c r="R8" s="95"/>
      <c r="S8" s="95"/>
      <c r="T8" s="95"/>
      <c r="U8" s="95"/>
      <c r="V8" s="95"/>
      <c r="W8" s="121"/>
    </row>
    <row r="9" spans="1:23" ht="21" customHeight="1">
      <c r="A9" s="352"/>
      <c r="B9" s="354"/>
      <c r="C9" s="98"/>
      <c r="D9" s="98"/>
      <c r="E9" s="98"/>
      <c r="F9" s="98"/>
      <c r="G9" s="98"/>
      <c r="H9" s="123"/>
      <c r="I9" s="98"/>
      <c r="J9" s="98"/>
      <c r="K9" s="98"/>
      <c r="L9" s="98"/>
      <c r="M9" s="98"/>
      <c r="N9" s="98"/>
      <c r="O9" s="98"/>
      <c r="P9" s="124"/>
      <c r="Q9" s="98"/>
      <c r="R9" s="98"/>
      <c r="S9" s="98"/>
      <c r="T9" s="98"/>
      <c r="U9" s="98"/>
      <c r="V9" s="98"/>
      <c r="W9" s="120"/>
    </row>
    <row r="10" spans="1:23" ht="21" customHeight="1">
      <c r="A10" s="351"/>
      <c r="B10" s="353"/>
      <c r="C10" s="95"/>
      <c r="D10" s="95"/>
      <c r="E10" s="95"/>
      <c r="F10" s="96"/>
      <c r="G10" s="95"/>
      <c r="H10" s="96"/>
      <c r="I10" s="95"/>
      <c r="J10" s="95"/>
      <c r="K10" s="95"/>
      <c r="L10" s="95"/>
      <c r="M10" s="95"/>
      <c r="N10" s="95"/>
      <c r="O10" s="95"/>
      <c r="P10" s="97"/>
      <c r="Q10" s="95"/>
      <c r="R10" s="95"/>
      <c r="S10" s="95"/>
      <c r="T10" s="95"/>
      <c r="U10" s="95"/>
      <c r="V10" s="95"/>
      <c r="W10" s="121"/>
    </row>
    <row r="11" spans="1:23" ht="21" customHeight="1">
      <c r="A11" s="352"/>
      <c r="B11" s="354"/>
      <c r="C11" s="98"/>
      <c r="D11" s="98"/>
      <c r="E11" s="98"/>
      <c r="F11" s="98"/>
      <c r="G11" s="98"/>
      <c r="H11" s="123"/>
      <c r="I11" s="98"/>
      <c r="J11" s="98"/>
      <c r="K11" s="98"/>
      <c r="L11" s="98"/>
      <c r="M11" s="98"/>
      <c r="N11" s="98"/>
      <c r="O11" s="98"/>
      <c r="P11" s="124"/>
      <c r="Q11" s="98"/>
      <c r="R11" s="98"/>
      <c r="S11" s="98"/>
      <c r="T11" s="98"/>
      <c r="U11" s="98"/>
      <c r="V11" s="98"/>
      <c r="W11" s="120"/>
    </row>
    <row r="12" spans="1:23" ht="21" customHeight="1">
      <c r="A12" s="351"/>
      <c r="B12" s="353"/>
      <c r="C12" s="95"/>
      <c r="D12" s="95"/>
      <c r="E12" s="95"/>
      <c r="F12" s="96"/>
      <c r="G12" s="95"/>
      <c r="H12" s="96"/>
      <c r="I12" s="95"/>
      <c r="J12" s="95"/>
      <c r="K12" s="95"/>
      <c r="L12" s="95"/>
      <c r="M12" s="95"/>
      <c r="N12" s="95"/>
      <c r="O12" s="95"/>
      <c r="P12" s="97"/>
      <c r="Q12" s="95"/>
      <c r="R12" s="95"/>
      <c r="S12" s="95"/>
      <c r="T12" s="95"/>
      <c r="U12" s="95"/>
      <c r="V12" s="95"/>
      <c r="W12" s="121"/>
    </row>
    <row r="13" spans="1:23" ht="21" customHeight="1">
      <c r="A13" s="352"/>
      <c r="B13" s="354"/>
      <c r="C13" s="98"/>
      <c r="D13" s="98"/>
      <c r="E13" s="98"/>
      <c r="F13" s="98"/>
      <c r="G13" s="98"/>
      <c r="H13" s="123"/>
      <c r="I13" s="98"/>
      <c r="J13" s="98"/>
      <c r="K13" s="98"/>
      <c r="L13" s="98"/>
      <c r="M13" s="98"/>
      <c r="N13" s="98"/>
      <c r="O13" s="98"/>
      <c r="P13" s="124"/>
      <c r="Q13" s="98"/>
      <c r="R13" s="98"/>
      <c r="S13" s="98"/>
      <c r="T13" s="98"/>
      <c r="U13" s="98"/>
      <c r="V13" s="98"/>
      <c r="W13" s="120"/>
    </row>
    <row r="14" spans="1:23" s="100" customFormat="1" ht="42" customHeight="1">
      <c r="A14" s="361" t="s">
        <v>97</v>
      </c>
      <c r="B14" s="362"/>
      <c r="C14" s="112">
        <f>C5+C7+C13+C9</f>
        <v>125.81800000000001</v>
      </c>
      <c r="D14" s="112">
        <f t="shared" ref="D14:V14" si="1">D5+D7+D13+D9</f>
        <v>0</v>
      </c>
      <c r="E14" s="112">
        <f t="shared" si="1"/>
        <v>804.1</v>
      </c>
      <c r="F14" s="112">
        <f t="shared" si="1"/>
        <v>3.7840000000000003</v>
      </c>
      <c r="G14" s="112">
        <f t="shared" si="1"/>
        <v>126.52651947983637</v>
      </c>
      <c r="H14" s="112">
        <f t="shared" si="1"/>
        <v>0</v>
      </c>
      <c r="I14" s="112">
        <f t="shared" si="1"/>
        <v>0</v>
      </c>
      <c r="J14" s="112">
        <f t="shared" si="1"/>
        <v>0</v>
      </c>
      <c r="K14" s="112">
        <f t="shared" si="1"/>
        <v>75.680000000000021</v>
      </c>
      <c r="L14" s="112">
        <f t="shared" si="1"/>
        <v>0</v>
      </c>
      <c r="M14" s="112">
        <f t="shared" si="1"/>
        <v>0</v>
      </c>
      <c r="N14" s="112">
        <f t="shared" si="1"/>
        <v>614.9</v>
      </c>
      <c r="O14" s="112">
        <f t="shared" si="1"/>
        <v>0</v>
      </c>
      <c r="P14" s="112">
        <f t="shared" si="1"/>
        <v>0.85139999999999993</v>
      </c>
      <c r="Q14" s="112">
        <f t="shared" si="1"/>
        <v>0</v>
      </c>
      <c r="R14" s="112">
        <f t="shared" si="1"/>
        <v>0</v>
      </c>
      <c r="S14" s="112">
        <f t="shared" si="1"/>
        <v>0</v>
      </c>
      <c r="T14" s="112">
        <f t="shared" si="1"/>
        <v>0</v>
      </c>
      <c r="U14" s="112">
        <f t="shared" si="1"/>
        <v>0</v>
      </c>
      <c r="V14" s="112">
        <f t="shared" si="1"/>
        <v>0</v>
      </c>
      <c r="W14" s="122"/>
    </row>
    <row r="17" spans="5:5" ht="24.95" customHeight="1">
      <c r="E17" s="92"/>
    </row>
  </sheetData>
  <mergeCells count="16">
    <mergeCell ref="A10:A11"/>
    <mergeCell ref="B10:B11"/>
    <mergeCell ref="W1:W3"/>
    <mergeCell ref="R1:U1"/>
    <mergeCell ref="A14:B14"/>
    <mergeCell ref="A4:A5"/>
    <mergeCell ref="B4:B5"/>
    <mergeCell ref="H1:I1"/>
    <mergeCell ref="A6:A7"/>
    <mergeCell ref="B6:B7"/>
    <mergeCell ref="C1:D1"/>
    <mergeCell ref="A12:A13"/>
    <mergeCell ref="B12:B13"/>
    <mergeCell ref="E1:E2"/>
    <mergeCell ref="A8:A9"/>
    <mergeCell ref="B8:B9"/>
  </mergeCells>
  <phoneticPr fontId="4" type="noConversion"/>
  <printOptions horizontalCentered="1"/>
  <pageMargins left="0.35433070866141736" right="0.19685039370078741" top="1.4566929133858268" bottom="0.6692913385826772" header="0.86614173228346458" footer="0.51181102362204722"/>
  <pageSetup paperSize="9" orientation="landscape" horizontalDpi="4294967292" verticalDpi="300" r:id="rId1"/>
  <headerFooter alignWithMargins="0">
    <oddHeader>&amp;C&amp;"돋움,굵게"&amp;16L형측구 수량집계표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G113"/>
  <sheetViews>
    <sheetView showGridLines="0" view="pageBreakPreview" zoomScaleNormal="80" zoomScaleSheetLayoutView="80" workbookViewId="0">
      <pane ySplit="3" topLeftCell="A4" activePane="bottomLeft" state="frozen"/>
      <selection pane="bottomLeft" activeCell="D18" sqref="D18"/>
    </sheetView>
  </sheetViews>
  <sheetFormatPr defaultRowHeight="21.95" customHeight="1"/>
  <cols>
    <col min="1" max="2" width="13.77734375" style="86" customWidth="1"/>
    <col min="3" max="6" width="8.77734375" style="86" customWidth="1"/>
    <col min="7" max="7" width="12.77734375" style="149" customWidth="1"/>
    <col min="8" max="16384" width="8.88671875" style="86"/>
  </cols>
  <sheetData>
    <row r="1" spans="1:7" ht="20.25" customHeight="1">
      <c r="A1" s="378" t="s">
        <v>0</v>
      </c>
      <c r="B1" s="379"/>
      <c r="C1" s="375" t="s">
        <v>112</v>
      </c>
      <c r="D1" s="382" t="s">
        <v>1</v>
      </c>
      <c r="E1" s="382"/>
      <c r="F1" s="382"/>
      <c r="G1" s="370" t="s">
        <v>107</v>
      </c>
    </row>
    <row r="2" spans="1:7" ht="21" customHeight="1">
      <c r="A2" s="380"/>
      <c r="B2" s="381"/>
      <c r="C2" s="376"/>
      <c r="D2" s="145" t="s">
        <v>134</v>
      </c>
      <c r="E2" s="145" t="s">
        <v>135</v>
      </c>
      <c r="F2" s="145" t="s">
        <v>136</v>
      </c>
      <c r="G2" s="371"/>
    </row>
    <row r="3" spans="1:7" ht="21" customHeight="1" thickBot="1">
      <c r="A3" s="2" t="s">
        <v>2</v>
      </c>
      <c r="B3" s="1" t="s">
        <v>3</v>
      </c>
      <c r="C3" s="377"/>
      <c r="D3" s="202" t="s">
        <v>122</v>
      </c>
      <c r="E3" s="202" t="s">
        <v>140</v>
      </c>
      <c r="F3" s="202" t="s">
        <v>178</v>
      </c>
      <c r="G3" s="372"/>
    </row>
    <row r="4" spans="1:7" ht="21.95" customHeight="1" thickTop="1">
      <c r="A4" s="261">
        <v>0</v>
      </c>
      <c r="B4" s="255">
        <v>473</v>
      </c>
      <c r="C4" s="257" t="s">
        <v>188</v>
      </c>
      <c r="D4" s="258">
        <f>B4-A4</f>
        <v>473</v>
      </c>
      <c r="E4" s="258"/>
      <c r="F4" s="200"/>
      <c r="G4" s="146" t="s">
        <v>141</v>
      </c>
    </row>
    <row r="5" spans="1:7" ht="21.95" customHeight="1">
      <c r="A5" s="7">
        <v>0</v>
      </c>
      <c r="B5" s="8">
        <v>473</v>
      </c>
      <c r="C5" s="184" t="s">
        <v>189</v>
      </c>
      <c r="D5" s="4">
        <f>B5-A5</f>
        <v>473</v>
      </c>
      <c r="E5" s="4"/>
      <c r="F5" s="201"/>
      <c r="G5" s="147" t="s">
        <v>142</v>
      </c>
    </row>
    <row r="6" spans="1:7" ht="21.95" customHeight="1">
      <c r="A6" s="7"/>
      <c r="B6" s="8"/>
      <c r="C6" s="184"/>
      <c r="D6" s="4"/>
      <c r="E6" s="259"/>
      <c r="F6" s="201"/>
      <c r="G6" s="147"/>
    </row>
    <row r="7" spans="1:7" ht="21.95" customHeight="1">
      <c r="A7" s="7"/>
      <c r="B7" s="8"/>
      <c r="C7" s="184"/>
      <c r="D7" s="4"/>
      <c r="E7" s="4"/>
      <c r="F7" s="201"/>
      <c r="G7" s="147"/>
    </row>
    <row r="8" spans="1:7" ht="21.95" customHeight="1">
      <c r="A8" s="7"/>
      <c r="B8" s="8"/>
      <c r="C8" s="184"/>
      <c r="D8" s="4"/>
      <c r="E8" s="4"/>
      <c r="F8" s="201"/>
      <c r="G8" s="147"/>
    </row>
    <row r="9" spans="1:7" ht="21.95" customHeight="1">
      <c r="A9" s="7"/>
      <c r="B9" s="8"/>
      <c r="C9" s="184"/>
      <c r="D9" s="4"/>
      <c r="E9" s="259"/>
      <c r="F9" s="201"/>
      <c r="G9" s="147"/>
    </row>
    <row r="10" spans="1:7" ht="21.95" customHeight="1">
      <c r="A10" s="7"/>
      <c r="B10" s="8"/>
      <c r="C10" s="184"/>
      <c r="D10" s="254"/>
      <c r="E10" s="4"/>
      <c r="F10" s="201"/>
      <c r="G10" s="147"/>
    </row>
    <row r="11" spans="1:7" ht="21.95" customHeight="1">
      <c r="A11" s="7"/>
      <c r="B11" s="8"/>
      <c r="C11" s="184"/>
      <c r="D11" s="254"/>
      <c r="E11" s="4"/>
      <c r="F11" s="201"/>
      <c r="G11" s="147"/>
    </row>
    <row r="12" spans="1:7" ht="21.95" customHeight="1">
      <c r="A12" s="7"/>
      <c r="B12" s="8"/>
      <c r="C12" s="184"/>
      <c r="D12" s="259"/>
      <c r="E12" s="254"/>
      <c r="F12" s="201"/>
      <c r="G12" s="147"/>
    </row>
    <row r="13" spans="1:7" ht="21.95" customHeight="1">
      <c r="A13" s="7"/>
      <c r="B13" s="8"/>
      <c r="C13" s="184"/>
      <c r="D13" s="254"/>
      <c r="E13" s="4"/>
      <c r="F13" s="201"/>
      <c r="G13" s="147"/>
    </row>
    <row r="14" spans="1:7" ht="21.95" customHeight="1">
      <c r="A14" s="262"/>
      <c r="B14" s="256"/>
      <c r="C14" s="256"/>
      <c r="D14" s="260"/>
      <c r="E14" s="260"/>
      <c r="F14" s="201"/>
      <c r="G14" s="147"/>
    </row>
    <row r="15" spans="1:7" ht="21.95" customHeight="1">
      <c r="A15" s="262"/>
      <c r="B15" s="256"/>
      <c r="C15" s="256"/>
      <c r="D15" s="260"/>
      <c r="E15" s="260"/>
      <c r="F15" s="201"/>
      <c r="G15" s="147"/>
    </row>
    <row r="16" spans="1:7" ht="21.95" customHeight="1">
      <c r="A16" s="262"/>
      <c r="B16" s="256"/>
      <c r="C16" s="256"/>
      <c r="D16" s="260"/>
      <c r="E16" s="260"/>
      <c r="F16" s="201"/>
      <c r="G16" s="147"/>
    </row>
    <row r="17" spans="1:7" ht="21.95" customHeight="1">
      <c r="A17" s="7"/>
      <c r="B17" s="8"/>
      <c r="C17" s="3"/>
      <c r="D17" s="4"/>
      <c r="E17" s="4"/>
      <c r="F17" s="201"/>
      <c r="G17" s="147"/>
    </row>
    <row r="18" spans="1:7" ht="21.95" customHeight="1">
      <c r="A18" s="93"/>
      <c r="B18" s="94"/>
      <c r="C18" s="3"/>
      <c r="D18" s="4"/>
      <c r="E18" s="4"/>
      <c r="F18" s="201"/>
      <c r="G18" s="147"/>
    </row>
    <row r="19" spans="1:7" ht="21.95" customHeight="1">
      <c r="A19" s="150"/>
      <c r="B19" s="94"/>
      <c r="C19" s="3"/>
      <c r="D19" s="4"/>
      <c r="E19" s="4"/>
      <c r="F19" s="201"/>
      <c r="G19" s="147"/>
    </row>
    <row r="20" spans="1:7" ht="21.95" customHeight="1">
      <c r="A20" s="150"/>
      <c r="B20" s="94"/>
      <c r="C20" s="3"/>
      <c r="D20" s="4"/>
      <c r="E20" s="4"/>
      <c r="F20" s="201"/>
      <c r="G20" s="147"/>
    </row>
    <row r="21" spans="1:7" ht="21.95" customHeight="1">
      <c r="A21" s="150"/>
      <c r="B21" s="94"/>
      <c r="C21" s="3"/>
      <c r="D21" s="4"/>
      <c r="E21" s="4"/>
      <c r="F21" s="201"/>
      <c r="G21" s="147"/>
    </row>
    <row r="22" spans="1:7" ht="21.95" customHeight="1">
      <c r="A22" s="150"/>
      <c r="B22" s="94"/>
      <c r="C22" s="3"/>
      <c r="D22" s="4"/>
      <c r="E22" s="4"/>
      <c r="F22" s="201"/>
      <c r="G22" s="148"/>
    </row>
    <row r="23" spans="1:7" ht="21.95" customHeight="1">
      <c r="A23" s="150"/>
      <c r="B23" s="94"/>
      <c r="C23" s="3"/>
      <c r="D23" s="4"/>
      <c r="E23" s="4"/>
      <c r="F23" s="201"/>
      <c r="G23" s="147"/>
    </row>
    <row r="24" spans="1:7" ht="21.95" customHeight="1">
      <c r="A24" s="150"/>
      <c r="B24" s="94"/>
      <c r="C24" s="3"/>
      <c r="D24" s="4"/>
      <c r="E24" s="4"/>
      <c r="F24" s="201"/>
      <c r="G24" s="147"/>
    </row>
    <row r="25" spans="1:7" ht="21.95" customHeight="1">
      <c r="A25" s="7"/>
      <c r="B25" s="8"/>
      <c r="C25" s="3"/>
      <c r="D25" s="4"/>
      <c r="E25" s="4"/>
      <c r="F25" s="201"/>
      <c r="G25" s="147"/>
    </row>
    <row r="26" spans="1:7" ht="21.95" customHeight="1">
      <c r="A26" s="7"/>
      <c r="B26" s="8"/>
      <c r="C26" s="3"/>
      <c r="D26" s="4"/>
      <c r="E26" s="4"/>
      <c r="F26" s="201"/>
      <c r="G26" s="147"/>
    </row>
    <row r="27" spans="1:7" ht="21.95" customHeight="1">
      <c r="A27" s="7"/>
      <c r="B27" s="8"/>
      <c r="C27" s="3"/>
      <c r="D27" s="4"/>
      <c r="E27" s="4"/>
      <c r="F27" s="201"/>
      <c r="G27" s="147"/>
    </row>
    <row r="28" spans="1:7" ht="21.95" customHeight="1" thickBot="1">
      <c r="A28" s="373" t="s">
        <v>108</v>
      </c>
      <c r="B28" s="374"/>
      <c r="C28" s="5"/>
      <c r="D28" s="6">
        <f>SUM(D4:D27)</f>
        <v>946</v>
      </c>
      <c r="E28" s="6">
        <f>SUM(E4:E27)</f>
        <v>0</v>
      </c>
      <c r="F28" s="6">
        <f t="shared" ref="F28" si="0">SUM(F4:F12)</f>
        <v>0</v>
      </c>
      <c r="G28" s="160"/>
    </row>
    <row r="29" spans="1:7" ht="21.95" customHeight="1">
      <c r="A29" s="263"/>
      <c r="B29" s="155"/>
      <c r="C29" s="20"/>
      <c r="D29" s="84"/>
      <c r="E29" s="84"/>
      <c r="F29" s="84"/>
      <c r="G29" s="157"/>
    </row>
    <row r="30" spans="1:7" ht="21.95" customHeight="1">
      <c r="A30" s="155"/>
      <c r="B30" s="155"/>
      <c r="C30" s="20"/>
      <c r="D30" s="84"/>
      <c r="E30" s="84"/>
      <c r="F30" s="84"/>
      <c r="G30" s="157"/>
    </row>
    <row r="31" spans="1:7" ht="21.95" customHeight="1">
      <c r="A31" s="155"/>
      <c r="B31" s="155"/>
      <c r="C31" s="20"/>
      <c r="D31" s="84"/>
      <c r="E31" s="84"/>
      <c r="F31" s="84"/>
      <c r="G31" s="157"/>
    </row>
    <row r="32" spans="1:7" ht="21.95" customHeight="1">
      <c r="A32" s="155"/>
      <c r="B32" s="155"/>
      <c r="C32" s="20"/>
      <c r="D32" s="84"/>
      <c r="E32" s="84"/>
      <c r="F32" s="84"/>
      <c r="G32" s="157"/>
    </row>
    <row r="33" spans="1:7" ht="21.95" customHeight="1">
      <c r="A33" s="155"/>
      <c r="B33" s="155"/>
      <c r="C33" s="20"/>
      <c r="D33" s="84"/>
      <c r="E33" s="84"/>
      <c r="F33" s="84"/>
      <c r="G33" s="157"/>
    </row>
    <row r="34" spans="1:7" ht="21.95" customHeight="1">
      <c r="A34" s="155"/>
      <c r="B34" s="155"/>
      <c r="C34" s="20"/>
      <c r="D34" s="84"/>
      <c r="E34" s="84"/>
      <c r="F34" s="84"/>
      <c r="G34" s="157"/>
    </row>
    <row r="35" spans="1:7" ht="21.95" customHeight="1">
      <c r="A35" s="155"/>
      <c r="B35" s="155"/>
      <c r="C35" s="20"/>
      <c r="D35" s="84"/>
      <c r="E35" s="84"/>
      <c r="F35" s="84"/>
      <c r="G35" s="157"/>
    </row>
    <row r="36" spans="1:7" ht="21.95" customHeight="1">
      <c r="A36" s="155"/>
      <c r="B36" s="155"/>
      <c r="C36" s="20"/>
      <c r="D36" s="84"/>
      <c r="E36" s="84"/>
      <c r="F36" s="84"/>
      <c r="G36" s="157"/>
    </row>
    <row r="37" spans="1:7" ht="21.95" customHeight="1">
      <c r="A37" s="155"/>
      <c r="B37" s="155"/>
      <c r="C37" s="20"/>
      <c r="D37" s="84"/>
      <c r="E37" s="84"/>
      <c r="F37" s="84"/>
      <c r="G37" s="157"/>
    </row>
    <row r="38" spans="1:7" ht="21.95" customHeight="1">
      <c r="A38" s="155"/>
      <c r="B38" s="155"/>
      <c r="C38" s="20"/>
      <c r="D38" s="84"/>
      <c r="E38" s="84"/>
      <c r="F38" s="84"/>
      <c r="G38" s="157"/>
    </row>
    <row r="39" spans="1:7" ht="21.95" customHeight="1">
      <c r="A39" s="155"/>
      <c r="B39" s="155"/>
      <c r="C39" s="20"/>
      <c r="D39" s="84"/>
      <c r="E39" s="84"/>
      <c r="F39" s="84"/>
      <c r="G39" s="157"/>
    </row>
    <row r="40" spans="1:7" ht="21.95" customHeight="1">
      <c r="A40" s="155"/>
      <c r="B40" s="155"/>
      <c r="C40" s="20"/>
      <c r="D40" s="84"/>
      <c r="E40" s="84"/>
      <c r="F40" s="84"/>
      <c r="G40" s="157"/>
    </row>
    <row r="41" spans="1:7" ht="21.95" customHeight="1">
      <c r="A41" s="155"/>
      <c r="B41" s="155"/>
      <c r="C41" s="20"/>
      <c r="D41" s="84"/>
      <c r="E41" s="84"/>
      <c r="F41" s="84"/>
      <c r="G41" s="157"/>
    </row>
    <row r="42" spans="1:7" ht="21.95" customHeight="1">
      <c r="A42" s="155"/>
      <c r="B42" s="155"/>
      <c r="C42" s="20"/>
      <c r="D42" s="84"/>
      <c r="E42" s="84"/>
      <c r="F42" s="84"/>
      <c r="G42" s="157"/>
    </row>
    <row r="43" spans="1:7" ht="21.95" customHeight="1">
      <c r="A43" s="155"/>
      <c r="B43" s="155"/>
      <c r="C43" s="20"/>
      <c r="D43" s="84"/>
      <c r="E43" s="84"/>
      <c r="F43" s="84"/>
      <c r="G43" s="157"/>
    </row>
    <row r="44" spans="1:7" ht="21.95" customHeight="1">
      <c r="A44" s="155"/>
      <c r="B44" s="155"/>
      <c r="C44" s="20"/>
      <c r="D44" s="84"/>
      <c r="E44" s="84"/>
      <c r="F44" s="84"/>
      <c r="G44" s="157"/>
    </row>
    <row r="45" spans="1:7" ht="21.95" customHeight="1">
      <c r="A45" s="155"/>
      <c r="B45" s="155"/>
      <c r="C45" s="20"/>
      <c r="D45" s="84"/>
      <c r="E45" s="84"/>
      <c r="F45" s="84"/>
      <c r="G45" s="157"/>
    </row>
    <row r="46" spans="1:7" ht="21.95" customHeight="1">
      <c r="A46" s="155"/>
      <c r="B46" s="155"/>
      <c r="C46" s="20"/>
      <c r="D46" s="84"/>
      <c r="E46" s="84"/>
      <c r="F46" s="84"/>
      <c r="G46" s="157"/>
    </row>
    <row r="47" spans="1:7" ht="21.95" customHeight="1">
      <c r="A47" s="155"/>
      <c r="B47" s="155"/>
      <c r="C47" s="20"/>
      <c r="D47" s="84"/>
      <c r="E47" s="84"/>
      <c r="F47" s="84"/>
      <c r="G47" s="157"/>
    </row>
    <row r="48" spans="1:7" ht="21.95" customHeight="1">
      <c r="A48" s="155"/>
      <c r="B48" s="155"/>
      <c r="C48" s="20"/>
      <c r="D48" s="84"/>
      <c r="E48" s="84"/>
      <c r="F48" s="84"/>
      <c r="G48" s="157"/>
    </row>
    <row r="49" spans="1:7" ht="21.95" customHeight="1">
      <c r="A49" s="158"/>
      <c r="B49" s="158"/>
      <c r="C49" s="20"/>
      <c r="D49" s="84"/>
      <c r="E49" s="84"/>
      <c r="F49" s="84"/>
      <c r="G49" s="157"/>
    </row>
    <row r="50" spans="1:7" ht="21.95" customHeight="1">
      <c r="A50" s="158"/>
      <c r="B50" s="158"/>
      <c r="C50" s="20"/>
      <c r="D50" s="84"/>
      <c r="E50" s="84"/>
      <c r="F50" s="84"/>
      <c r="G50" s="157"/>
    </row>
    <row r="51" spans="1:7" ht="21.95" customHeight="1">
      <c r="A51" s="158"/>
      <c r="B51" s="158"/>
      <c r="C51" s="20"/>
      <c r="D51" s="84"/>
      <c r="E51" s="84"/>
      <c r="F51" s="84"/>
      <c r="G51" s="157"/>
    </row>
    <row r="52" spans="1:7" ht="21.95" customHeight="1">
      <c r="A52" s="155"/>
      <c r="B52" s="155"/>
      <c r="C52" s="20"/>
      <c r="D52" s="84"/>
      <c r="E52" s="84"/>
      <c r="F52" s="84"/>
      <c r="G52" s="157"/>
    </row>
    <row r="53" spans="1:7" ht="21.95" customHeight="1">
      <c r="A53" s="155"/>
      <c r="B53" s="155"/>
      <c r="C53" s="20"/>
      <c r="D53" s="84"/>
      <c r="E53" s="84"/>
      <c r="F53" s="84"/>
      <c r="G53" s="157"/>
    </row>
    <row r="54" spans="1:7" ht="21.95" customHeight="1">
      <c r="A54" s="155"/>
      <c r="B54" s="155"/>
      <c r="C54" s="20"/>
      <c r="D54" s="84"/>
      <c r="E54" s="84"/>
      <c r="F54" s="84"/>
      <c r="G54" s="157"/>
    </row>
    <row r="55" spans="1:7" ht="21.95" customHeight="1">
      <c r="A55" s="368"/>
      <c r="B55" s="368"/>
      <c r="C55" s="20"/>
      <c r="D55" s="84"/>
      <c r="E55" s="84"/>
      <c r="F55" s="84"/>
      <c r="G55" s="157"/>
    </row>
    <row r="56" spans="1:7" ht="21.95" customHeight="1">
      <c r="A56" s="155"/>
      <c r="B56" s="155"/>
      <c r="C56" s="20"/>
      <c r="D56" s="84"/>
      <c r="E56" s="84"/>
      <c r="F56" s="84"/>
      <c r="G56" s="157"/>
    </row>
    <row r="57" spans="1:7" ht="21.95" customHeight="1">
      <c r="A57" s="155"/>
      <c r="B57" s="155"/>
      <c r="C57" s="20"/>
      <c r="D57" s="84"/>
      <c r="E57" s="84"/>
      <c r="F57" s="84"/>
      <c r="G57" s="157"/>
    </row>
    <row r="58" spans="1:7" ht="21.95" customHeight="1">
      <c r="A58" s="155"/>
      <c r="B58" s="155"/>
      <c r="C58" s="20"/>
      <c r="D58" s="84"/>
      <c r="E58" s="84"/>
      <c r="F58" s="84"/>
      <c r="G58" s="157"/>
    </row>
    <row r="59" spans="1:7" ht="21.95" customHeight="1">
      <c r="A59" s="155"/>
      <c r="B59" s="155"/>
      <c r="C59" s="20"/>
      <c r="D59" s="84"/>
      <c r="E59" s="84"/>
      <c r="F59" s="84"/>
      <c r="G59" s="157"/>
    </row>
    <row r="60" spans="1:7" ht="21.95" customHeight="1">
      <c r="A60" s="158"/>
      <c r="B60" s="158"/>
      <c r="C60" s="20"/>
      <c r="D60" s="20"/>
      <c r="E60" s="20"/>
      <c r="F60" s="169"/>
      <c r="G60" s="85"/>
    </row>
    <row r="61" spans="1:7" ht="21.95" customHeight="1">
      <c r="A61" s="158"/>
      <c r="B61" s="158"/>
      <c r="C61" s="20"/>
      <c r="D61" s="20"/>
      <c r="E61" s="20"/>
      <c r="F61" s="169"/>
      <c r="G61" s="85"/>
    </row>
    <row r="62" spans="1:7" ht="21.95" customHeight="1">
      <c r="A62" s="158"/>
      <c r="B62" s="158"/>
      <c r="C62" s="20"/>
      <c r="D62" s="20"/>
      <c r="E62" s="20"/>
      <c r="F62" s="169"/>
      <c r="G62" s="85"/>
    </row>
    <row r="63" spans="1:7" ht="21.95" customHeight="1">
      <c r="A63" s="158"/>
      <c r="B63" s="158"/>
      <c r="C63" s="20"/>
      <c r="D63" s="20"/>
      <c r="E63" s="20"/>
      <c r="F63" s="169"/>
      <c r="G63" s="85"/>
    </row>
    <row r="64" spans="1:7" ht="21.95" customHeight="1">
      <c r="A64" s="155"/>
      <c r="B64" s="155"/>
      <c r="C64" s="20"/>
      <c r="D64" s="20"/>
      <c r="E64" s="20"/>
      <c r="F64" s="169"/>
      <c r="G64" s="85"/>
    </row>
    <row r="65" spans="1:7" ht="21.95" customHeight="1">
      <c r="A65" s="155"/>
      <c r="B65" s="155"/>
      <c r="C65" s="20"/>
      <c r="D65" s="20"/>
      <c r="E65" s="20"/>
      <c r="F65" s="169"/>
      <c r="G65" s="85"/>
    </row>
    <row r="66" spans="1:7" ht="21.95" customHeight="1">
      <c r="A66" s="158"/>
      <c r="B66" s="158"/>
      <c r="C66" s="20"/>
      <c r="D66" s="20"/>
      <c r="E66" s="20"/>
      <c r="F66" s="169"/>
      <c r="G66" s="85"/>
    </row>
    <row r="67" spans="1:7" ht="21.95" customHeight="1">
      <c r="A67" s="158"/>
      <c r="B67" s="158"/>
      <c r="C67" s="20"/>
      <c r="D67" s="20"/>
      <c r="E67" s="20"/>
      <c r="F67" s="169"/>
      <c r="G67" s="85"/>
    </row>
    <row r="68" spans="1:7" ht="21.95" customHeight="1">
      <c r="A68" s="158"/>
      <c r="B68" s="158"/>
      <c r="C68" s="20"/>
      <c r="D68" s="20"/>
      <c r="E68" s="20"/>
      <c r="F68" s="169"/>
      <c r="G68" s="85"/>
    </row>
    <row r="69" spans="1:7" ht="21.95" customHeight="1">
      <c r="A69" s="158"/>
      <c r="B69" s="158"/>
      <c r="C69" s="20"/>
      <c r="D69" s="20"/>
      <c r="E69" s="20"/>
      <c r="F69" s="169"/>
      <c r="G69" s="85"/>
    </row>
    <row r="70" spans="1:7" ht="21.95" customHeight="1">
      <c r="A70" s="155"/>
      <c r="B70" s="155"/>
      <c r="C70" s="20"/>
      <c r="D70" s="20"/>
      <c r="E70" s="20"/>
      <c r="F70" s="169"/>
      <c r="G70" s="85"/>
    </row>
    <row r="71" spans="1:7" ht="21.95" customHeight="1">
      <c r="A71" s="155"/>
      <c r="B71" s="155"/>
      <c r="C71" s="20"/>
      <c r="D71" s="20"/>
      <c r="E71" s="20"/>
      <c r="F71" s="169"/>
      <c r="G71" s="85"/>
    </row>
    <row r="72" spans="1:7" ht="21.95" customHeight="1">
      <c r="A72" s="155"/>
      <c r="B72" s="155"/>
      <c r="C72" s="20"/>
      <c r="D72" s="20"/>
      <c r="E72" s="20"/>
      <c r="F72" s="169"/>
      <c r="G72" s="85"/>
    </row>
    <row r="73" spans="1:7" ht="21.95" customHeight="1">
      <c r="A73" s="158"/>
      <c r="B73" s="158"/>
      <c r="C73" s="20"/>
      <c r="D73" s="20"/>
      <c r="E73" s="20"/>
      <c r="F73" s="169"/>
      <c r="G73" s="85"/>
    </row>
    <row r="74" spans="1:7" ht="21.95" customHeight="1">
      <c r="A74" s="158"/>
      <c r="B74" s="158"/>
      <c r="C74" s="20"/>
      <c r="D74" s="20"/>
      <c r="E74" s="20"/>
      <c r="F74" s="169"/>
      <c r="G74" s="85"/>
    </row>
    <row r="75" spans="1:7" ht="21.95" customHeight="1">
      <c r="A75" s="155"/>
      <c r="B75" s="155"/>
      <c r="C75" s="20"/>
      <c r="D75" s="20"/>
      <c r="E75" s="20"/>
      <c r="F75" s="169"/>
      <c r="G75" s="85"/>
    </row>
    <row r="76" spans="1:7" ht="21.95" customHeight="1">
      <c r="A76" s="155"/>
      <c r="B76" s="155"/>
      <c r="C76" s="20"/>
      <c r="D76" s="20"/>
      <c r="E76" s="20"/>
      <c r="F76" s="169"/>
      <c r="G76" s="85"/>
    </row>
    <row r="77" spans="1:7" ht="21.95" customHeight="1">
      <c r="A77" s="155"/>
      <c r="B77" s="155"/>
      <c r="C77" s="20"/>
      <c r="D77" s="20"/>
      <c r="E77" s="20"/>
      <c r="F77" s="169"/>
      <c r="G77" s="85"/>
    </row>
    <row r="78" spans="1:7" ht="21.95" customHeight="1">
      <c r="A78" s="155"/>
      <c r="B78" s="155"/>
      <c r="C78" s="20"/>
      <c r="D78" s="20"/>
      <c r="E78" s="20"/>
      <c r="F78" s="169"/>
      <c r="G78" s="85"/>
    </row>
    <row r="79" spans="1:7" ht="21.95" customHeight="1">
      <c r="A79" s="155"/>
      <c r="B79" s="155"/>
      <c r="C79" s="20"/>
      <c r="D79" s="20"/>
      <c r="E79" s="20"/>
      <c r="F79" s="169"/>
      <c r="G79" s="85"/>
    </row>
    <row r="80" spans="1:7" ht="21.95" customHeight="1">
      <c r="A80" s="155"/>
      <c r="B80" s="155"/>
      <c r="C80" s="20"/>
      <c r="D80" s="84"/>
      <c r="E80" s="84"/>
      <c r="F80" s="84"/>
      <c r="G80" s="157"/>
    </row>
    <row r="81" spans="1:7" ht="21.95" customHeight="1">
      <c r="A81" s="155"/>
      <c r="B81" s="155"/>
      <c r="C81" s="20"/>
      <c r="D81" s="84"/>
      <c r="E81" s="84"/>
      <c r="F81" s="84"/>
      <c r="G81" s="157"/>
    </row>
    <row r="82" spans="1:7" ht="21.95" customHeight="1">
      <c r="A82" s="155"/>
      <c r="B82" s="155"/>
      <c r="C82" s="20"/>
      <c r="D82" s="84"/>
      <c r="E82" s="84"/>
      <c r="F82" s="84"/>
      <c r="G82" s="157"/>
    </row>
    <row r="83" spans="1:7" ht="21.95" customHeight="1">
      <c r="A83" s="155"/>
      <c r="B83" s="155"/>
      <c r="C83" s="20"/>
      <c r="D83" s="20"/>
      <c r="E83" s="20"/>
      <c r="F83" s="169"/>
      <c r="G83" s="85"/>
    </row>
    <row r="84" spans="1:7" ht="21.95" customHeight="1">
      <c r="A84" s="368"/>
      <c r="B84" s="368"/>
      <c r="C84" s="20"/>
      <c r="D84" s="84"/>
      <c r="E84" s="84"/>
      <c r="F84" s="84"/>
      <c r="G84" s="157"/>
    </row>
    <row r="85" spans="1:7" ht="21.95" customHeight="1">
      <c r="A85" s="155"/>
      <c r="B85" s="155"/>
      <c r="C85" s="20"/>
      <c r="D85" s="20"/>
      <c r="E85" s="20"/>
      <c r="F85" s="169"/>
      <c r="G85" s="85"/>
    </row>
    <row r="86" spans="1:7" ht="21.95" customHeight="1">
      <c r="A86" s="155"/>
      <c r="B86" s="155"/>
      <c r="C86" s="20"/>
      <c r="D86" s="20"/>
      <c r="E86" s="20"/>
      <c r="F86" s="169"/>
      <c r="G86" s="85"/>
    </row>
    <row r="87" spans="1:7" ht="21.95" customHeight="1">
      <c r="A87" s="155"/>
      <c r="B87" s="155"/>
      <c r="C87" s="20"/>
      <c r="D87" s="20"/>
      <c r="E87" s="20"/>
      <c r="F87" s="169"/>
      <c r="G87" s="85"/>
    </row>
    <row r="88" spans="1:7" ht="21.95" customHeight="1">
      <c r="A88" s="155"/>
      <c r="B88" s="155"/>
      <c r="C88" s="20"/>
      <c r="D88" s="20"/>
      <c r="E88" s="20"/>
      <c r="F88" s="169"/>
      <c r="G88" s="85"/>
    </row>
    <row r="89" spans="1:7" ht="21.95" customHeight="1">
      <c r="A89" s="155"/>
      <c r="B89" s="155"/>
      <c r="C89" s="20"/>
      <c r="D89" s="20"/>
      <c r="E89" s="20"/>
      <c r="F89" s="169"/>
      <c r="G89" s="85"/>
    </row>
    <row r="90" spans="1:7" ht="21.95" customHeight="1">
      <c r="A90" s="155"/>
      <c r="B90" s="155"/>
      <c r="C90" s="20"/>
      <c r="D90" s="20"/>
      <c r="E90" s="20"/>
      <c r="F90" s="169"/>
      <c r="G90" s="85"/>
    </row>
    <row r="91" spans="1:7" ht="21.95" customHeight="1">
      <c r="A91" s="155"/>
      <c r="B91" s="155"/>
      <c r="C91" s="20"/>
      <c r="D91" s="20"/>
      <c r="E91" s="20"/>
      <c r="F91" s="169"/>
      <c r="G91" s="85"/>
    </row>
    <row r="92" spans="1:7" ht="21.95" customHeight="1">
      <c r="A92" s="155"/>
      <c r="B92" s="155"/>
      <c r="C92" s="20"/>
      <c r="D92" s="20"/>
      <c r="E92" s="20"/>
      <c r="F92" s="169"/>
      <c r="G92" s="85"/>
    </row>
    <row r="93" spans="1:7" ht="21.95" customHeight="1">
      <c r="A93" s="155"/>
      <c r="B93" s="155"/>
      <c r="C93" s="20"/>
      <c r="D93" s="20"/>
      <c r="E93" s="20"/>
      <c r="F93" s="169"/>
      <c r="G93" s="85"/>
    </row>
    <row r="94" spans="1:7" ht="21.95" customHeight="1">
      <c r="A94" s="155"/>
      <c r="B94" s="155"/>
      <c r="C94" s="20"/>
      <c r="D94" s="20"/>
      <c r="E94" s="20"/>
      <c r="F94" s="169"/>
      <c r="G94" s="85"/>
    </row>
    <row r="95" spans="1:7" ht="21.95" customHeight="1">
      <c r="A95" s="155"/>
      <c r="B95" s="155"/>
      <c r="C95" s="20"/>
      <c r="D95" s="20"/>
      <c r="E95" s="20"/>
      <c r="F95" s="169"/>
      <c r="G95" s="85"/>
    </row>
    <row r="96" spans="1:7" ht="21.95" customHeight="1">
      <c r="A96" s="155"/>
      <c r="B96" s="155"/>
      <c r="C96" s="20"/>
      <c r="D96" s="20"/>
      <c r="E96" s="20"/>
      <c r="F96" s="169"/>
      <c r="G96" s="85"/>
    </row>
    <row r="97" spans="1:7" ht="21.95" customHeight="1">
      <c r="A97" s="155"/>
      <c r="B97" s="155"/>
      <c r="C97" s="20"/>
      <c r="D97" s="20"/>
      <c r="E97" s="20"/>
      <c r="F97" s="169"/>
      <c r="G97" s="85"/>
    </row>
    <row r="98" spans="1:7" ht="21.95" customHeight="1">
      <c r="A98" s="155"/>
      <c r="B98" s="155"/>
      <c r="C98" s="20"/>
      <c r="D98" s="20"/>
      <c r="E98" s="20"/>
      <c r="F98" s="169"/>
      <c r="G98" s="85"/>
    </row>
    <row r="99" spans="1:7" ht="21.95" customHeight="1">
      <c r="A99" s="155"/>
      <c r="B99" s="155"/>
      <c r="C99" s="20"/>
      <c r="D99" s="20"/>
      <c r="E99" s="20"/>
      <c r="F99" s="169"/>
      <c r="G99" s="85"/>
    </row>
    <row r="100" spans="1:7" ht="21.95" customHeight="1">
      <c r="A100" s="155"/>
      <c r="B100" s="155"/>
      <c r="C100" s="20"/>
      <c r="D100" s="20"/>
      <c r="E100" s="20"/>
      <c r="F100" s="169"/>
      <c r="G100" s="85"/>
    </row>
    <row r="101" spans="1:7" ht="21.95" customHeight="1">
      <c r="A101" s="155"/>
      <c r="B101" s="155"/>
      <c r="C101" s="20"/>
      <c r="D101" s="20"/>
      <c r="E101" s="20"/>
      <c r="F101" s="169"/>
      <c r="G101" s="85"/>
    </row>
    <row r="102" spans="1:7" ht="21.95" customHeight="1">
      <c r="A102" s="155"/>
      <c r="B102" s="155"/>
      <c r="C102" s="20"/>
      <c r="D102" s="20"/>
      <c r="E102" s="20"/>
      <c r="F102" s="169"/>
      <c r="G102" s="85"/>
    </row>
    <row r="103" spans="1:7" ht="21.95" customHeight="1">
      <c r="A103" s="155"/>
      <c r="B103" s="155"/>
      <c r="C103" s="20"/>
      <c r="D103" s="20"/>
      <c r="E103" s="20"/>
      <c r="F103" s="169"/>
      <c r="G103" s="85"/>
    </row>
    <row r="104" spans="1:7" ht="21.95" customHeight="1">
      <c r="A104" s="155"/>
      <c r="B104" s="155"/>
      <c r="C104" s="20"/>
      <c r="D104" s="20"/>
      <c r="E104" s="20"/>
      <c r="F104" s="169"/>
      <c r="G104" s="85"/>
    </row>
    <row r="105" spans="1:7" ht="21.95" customHeight="1">
      <c r="A105" s="155"/>
      <c r="B105" s="155"/>
      <c r="C105" s="20"/>
      <c r="D105" s="20"/>
      <c r="E105" s="20"/>
      <c r="F105" s="169"/>
      <c r="G105" s="85"/>
    </row>
    <row r="106" spans="1:7" ht="21.95" customHeight="1">
      <c r="A106" s="155"/>
      <c r="B106" s="155"/>
      <c r="C106" s="20"/>
      <c r="D106" s="20"/>
      <c r="E106" s="20"/>
      <c r="F106" s="169"/>
      <c r="G106" s="85"/>
    </row>
    <row r="107" spans="1:7" ht="21.95" customHeight="1">
      <c r="A107" s="155"/>
      <c r="B107" s="155"/>
      <c r="C107" s="20"/>
      <c r="D107" s="20"/>
      <c r="E107" s="20"/>
      <c r="F107" s="169"/>
      <c r="G107" s="85"/>
    </row>
    <row r="108" spans="1:7" ht="21.95" customHeight="1">
      <c r="A108" s="155"/>
      <c r="B108" s="155"/>
      <c r="C108" s="20"/>
      <c r="D108" s="20"/>
      <c r="E108" s="20"/>
      <c r="F108" s="169"/>
      <c r="G108" s="85"/>
    </row>
    <row r="109" spans="1:7" ht="21.95" customHeight="1">
      <c r="A109" s="155"/>
      <c r="B109" s="155"/>
      <c r="C109" s="20"/>
      <c r="D109" s="20"/>
      <c r="E109" s="20"/>
      <c r="F109" s="169"/>
      <c r="G109" s="85"/>
    </row>
    <row r="110" spans="1:7" ht="21.95" customHeight="1">
      <c r="A110" s="155"/>
      <c r="B110" s="155"/>
      <c r="C110" s="20"/>
      <c r="D110" s="20"/>
      <c r="E110" s="20"/>
      <c r="F110" s="169"/>
      <c r="G110" s="85"/>
    </row>
    <row r="111" spans="1:7" ht="21.95" customHeight="1">
      <c r="A111" s="368"/>
      <c r="B111" s="368"/>
      <c r="C111" s="20"/>
      <c r="D111" s="84"/>
      <c r="E111" s="84"/>
      <c r="F111" s="84"/>
      <c r="G111" s="157"/>
    </row>
    <row r="112" spans="1:7" ht="21.95" customHeight="1">
      <c r="A112" s="369"/>
      <c r="B112" s="369"/>
      <c r="C112" s="153"/>
      <c r="D112" s="84"/>
      <c r="E112" s="84"/>
      <c r="F112" s="84"/>
      <c r="G112" s="159"/>
    </row>
    <row r="113" spans="4:6" ht="21.95" customHeight="1">
      <c r="D113" s="88"/>
      <c r="E113" s="88"/>
      <c r="F113" s="88"/>
    </row>
  </sheetData>
  <customSheetViews>
    <customSheetView guid="{20B97FC3-AC76-4B4D-9E44-F7AD03421A4A}" showPageBreaks="1" showGridLines="0" zeroValues="0" printArea="1" showRuler="0">
      <selection activeCell="G9" sqref="G9"/>
      <rowBreaks count="3" manualBreakCount="3">
        <brk id="29" max="16383" man="1"/>
        <brk id="56" max="8" man="1"/>
        <brk id="83" max="8" man="1"/>
      </rowBreaks>
      <pageMargins left="0.51181102362204722" right="0.47244094488188981" top="1.3779527559055118" bottom="0.98425196850393704" header="0.9055118110236221" footer="0.51181102362204722"/>
      <printOptions horizontalCentered="1"/>
      <pageSetup paperSize="9" orientation="portrait" horizontalDpi="300" verticalDpi="300" r:id="rId1"/>
      <headerFooter alignWithMargins="0">
        <oddHeader>&amp;C&amp;"돋움,굵게"&amp;16L형측구 현황(&amp;P)</oddHeader>
      </headerFooter>
    </customSheetView>
  </customSheetViews>
  <mergeCells count="9">
    <mergeCell ref="A84:B84"/>
    <mergeCell ref="A111:B111"/>
    <mergeCell ref="A112:B112"/>
    <mergeCell ref="G1:G3"/>
    <mergeCell ref="A28:B28"/>
    <mergeCell ref="A55:B55"/>
    <mergeCell ref="C1:C3"/>
    <mergeCell ref="A1:B2"/>
    <mergeCell ref="D1:F1"/>
  </mergeCells>
  <phoneticPr fontId="3" type="noConversion"/>
  <printOptions horizontalCentered="1"/>
  <pageMargins left="0.51181102362204722" right="0.47244094488188981" top="1.3779527559055118" bottom="0.98425196850393704" header="0.9055118110236221" footer="0.51181102362204722"/>
  <pageSetup paperSize="9" orientation="portrait" horizontalDpi="300" verticalDpi="300" r:id="rId2"/>
  <headerFooter alignWithMargins="0">
    <oddHeader>&amp;C&amp;"돋움,굵게"&amp;16L형측구 현황</oddHeader>
  </headerFooter>
  <rowBreaks count="3" manualBreakCount="3">
    <brk id="28" max="10" man="1"/>
    <brk id="55" max="10" man="1"/>
    <brk id="84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P144"/>
  <sheetViews>
    <sheetView showGridLines="0" showZeros="0" view="pageBreakPreview" topLeftCell="A13" zoomScaleSheetLayoutView="100" workbookViewId="0">
      <selection activeCell="R36" sqref="R36"/>
    </sheetView>
  </sheetViews>
  <sheetFormatPr defaultColWidth="1.77734375" defaultRowHeight="15" customHeight="1"/>
  <cols>
    <col min="1" max="4" width="2.33203125" customWidth="1"/>
    <col min="5" max="6" width="1.77734375" customWidth="1"/>
    <col min="7" max="7" width="2.21875" customWidth="1"/>
    <col min="8" max="8" width="2.77734375" customWidth="1"/>
    <col min="9" max="9" width="1.77734375" customWidth="1"/>
    <col min="10" max="10" width="2.77734375" customWidth="1"/>
    <col min="11" max="11" width="2.5546875" customWidth="1"/>
    <col min="12" max="12" width="1.44140625" customWidth="1"/>
    <col min="13" max="14" width="2.44140625" customWidth="1"/>
    <col min="15" max="15" width="1.88671875" customWidth="1"/>
    <col min="16" max="18" width="1.77734375" customWidth="1"/>
    <col min="19" max="19" width="2.21875" customWidth="1"/>
    <col min="20" max="20" width="1.77734375" customWidth="1"/>
    <col min="21" max="21" width="3.109375" customWidth="1"/>
    <col min="22" max="23" width="1.77734375" customWidth="1"/>
    <col min="24" max="24" width="3.33203125" customWidth="1"/>
    <col min="25" max="25" width="1.77734375" customWidth="1"/>
    <col min="26" max="26" width="2.33203125" customWidth="1"/>
    <col min="27" max="27" width="2.21875" customWidth="1"/>
    <col min="28" max="28" width="1.77734375" customWidth="1"/>
    <col min="29" max="29" width="2.5546875" customWidth="1"/>
    <col min="30" max="32" width="1.77734375" customWidth="1"/>
    <col min="33" max="33" width="1.33203125" customWidth="1"/>
    <col min="34" max="34" width="6.88671875" customWidth="1"/>
  </cols>
  <sheetData>
    <row r="1" spans="1:34" ht="15" customHeight="1">
      <c r="A1" s="383" t="s">
        <v>133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1"/>
    </row>
    <row r="2" spans="1:34" ht="15" customHeight="1">
      <c r="A2" s="385"/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4"/>
    </row>
    <row r="3" spans="1:34" ht="15" customHeight="1">
      <c r="A3" s="12"/>
      <c r="B3" s="13"/>
      <c r="C3" s="13"/>
      <c r="D3" s="15"/>
      <c r="E3" s="15"/>
      <c r="F3" s="15"/>
      <c r="G3" s="15"/>
      <c r="H3" s="15"/>
      <c r="I3" s="15"/>
      <c r="J3" s="15"/>
      <c r="K3" s="15"/>
      <c r="L3" s="15"/>
      <c r="M3" s="414">
        <f>M6+S6</f>
        <v>650</v>
      </c>
      <c r="N3" s="414"/>
      <c r="O3" s="15"/>
      <c r="P3" s="15"/>
      <c r="Q3" s="15"/>
      <c r="R3" s="18"/>
      <c r="S3" s="18"/>
      <c r="T3" s="18"/>
      <c r="U3" s="15"/>
      <c r="V3" s="15"/>
      <c r="W3" s="15"/>
      <c r="X3" s="15"/>
      <c r="Y3" s="414">
        <f>V6+(AF18+AF15)*1.5</f>
        <v>550</v>
      </c>
      <c r="Z3" s="414"/>
      <c r="AA3" s="15"/>
      <c r="AB3" s="15"/>
      <c r="AC3" s="15"/>
      <c r="AD3" s="15"/>
      <c r="AE3" s="15"/>
      <c r="AF3" s="15"/>
      <c r="AG3" s="15"/>
      <c r="AH3" s="17"/>
    </row>
    <row r="4" spans="1:34" ht="15" customHeight="1">
      <c r="A4" s="12"/>
      <c r="B4" s="13"/>
      <c r="C4" s="13"/>
      <c r="D4" s="15"/>
      <c r="E4" s="15"/>
      <c r="F4" s="15"/>
      <c r="G4" s="15"/>
      <c r="H4" s="15"/>
      <c r="I4" s="15"/>
      <c r="J4" s="15"/>
      <c r="K4" s="15"/>
      <c r="L4" s="15"/>
      <c r="M4" s="414"/>
      <c r="N4" s="414"/>
      <c r="O4" s="15"/>
      <c r="P4" s="15"/>
      <c r="Q4" s="15"/>
      <c r="R4" s="18"/>
      <c r="S4" s="18"/>
      <c r="T4" s="18"/>
      <c r="U4" s="15"/>
      <c r="V4" s="15"/>
      <c r="W4" s="15"/>
      <c r="X4" s="15"/>
      <c r="Y4" s="414"/>
      <c r="Z4" s="414"/>
      <c r="AA4" s="15"/>
      <c r="AB4" s="15"/>
      <c r="AC4" s="15"/>
      <c r="AD4" s="15"/>
      <c r="AE4" s="15"/>
      <c r="AF4" s="15"/>
      <c r="AG4" s="15"/>
      <c r="AH4" s="17"/>
    </row>
    <row r="5" spans="1:34" ht="15" customHeight="1">
      <c r="A5" s="12"/>
      <c r="B5" s="13"/>
      <c r="C5" s="13"/>
      <c r="D5" s="15"/>
      <c r="E5" s="15"/>
      <c r="F5" s="15"/>
      <c r="G5" s="15"/>
      <c r="H5" s="15"/>
      <c r="I5" s="15"/>
      <c r="J5" s="15"/>
      <c r="K5" s="15"/>
      <c r="L5" s="15"/>
      <c r="M5" s="414"/>
      <c r="N5" s="414"/>
      <c r="O5" s="15"/>
      <c r="P5" s="15"/>
      <c r="Q5" s="15"/>
      <c r="R5" s="18"/>
      <c r="S5" s="18"/>
      <c r="T5" s="18"/>
      <c r="U5" s="15"/>
      <c r="V5" s="195"/>
      <c r="W5" s="195"/>
      <c r="X5" s="195"/>
      <c r="Y5" s="421"/>
      <c r="Z5" s="421"/>
      <c r="AA5" s="195"/>
      <c r="AB5" s="195"/>
      <c r="AC5" s="195"/>
      <c r="AD5" s="15"/>
      <c r="AE5" s="15"/>
      <c r="AF5" s="15"/>
      <c r="AG5" s="15"/>
      <c r="AH5" s="17"/>
    </row>
    <row r="6" spans="1:34" ht="15" customHeight="1">
      <c r="A6" s="12"/>
      <c r="B6" s="13"/>
      <c r="C6" s="13"/>
      <c r="D6" s="15"/>
      <c r="E6" s="15"/>
      <c r="F6" s="15"/>
      <c r="G6" s="15"/>
      <c r="H6" s="15"/>
      <c r="I6" s="15"/>
      <c r="J6" s="15"/>
      <c r="K6" s="15"/>
      <c r="L6" s="15"/>
      <c r="M6" s="414">
        <v>500</v>
      </c>
      <c r="N6" s="414"/>
      <c r="O6" s="414"/>
      <c r="P6" s="15"/>
      <c r="Q6" s="15"/>
      <c r="R6" s="15"/>
      <c r="S6" s="414">
        <v>150</v>
      </c>
      <c r="T6" s="422"/>
      <c r="U6" s="422"/>
      <c r="V6" s="434">
        <v>250</v>
      </c>
      <c r="W6" s="434"/>
      <c r="X6" s="434"/>
      <c r="Y6" s="434"/>
      <c r="Z6" s="434"/>
      <c r="AA6" s="15"/>
      <c r="AB6" s="15"/>
      <c r="AC6" s="15"/>
      <c r="AD6" s="413"/>
      <c r="AE6" s="15"/>
      <c r="AF6" s="13"/>
      <c r="AG6" s="15"/>
      <c r="AH6" s="17"/>
    </row>
    <row r="7" spans="1:34" ht="15" customHeight="1">
      <c r="A7" s="12"/>
      <c r="B7" s="13"/>
      <c r="C7" s="13"/>
      <c r="D7" s="15"/>
      <c r="E7" s="15"/>
      <c r="F7" s="15"/>
      <c r="G7" s="15"/>
      <c r="H7" s="15"/>
      <c r="I7" s="15"/>
      <c r="J7" s="15"/>
      <c r="K7" s="15"/>
      <c r="L7" s="15"/>
      <c r="M7" s="414"/>
      <c r="N7" s="414"/>
      <c r="O7" s="414"/>
      <c r="P7" s="414"/>
      <c r="Q7" s="15"/>
      <c r="R7" s="419"/>
      <c r="S7" s="419"/>
      <c r="T7" s="15"/>
      <c r="U7" s="15"/>
      <c r="V7" s="15"/>
      <c r="W7" s="15"/>
      <c r="X7" s="15"/>
      <c r="Y7" s="15"/>
      <c r="Z7" s="15"/>
      <c r="AA7" s="15"/>
      <c r="AB7" s="15"/>
      <c r="AC7" s="15"/>
      <c r="AD7" s="413"/>
      <c r="AE7" s="15"/>
      <c r="AF7" s="13"/>
      <c r="AG7" s="15"/>
      <c r="AH7" s="17"/>
    </row>
    <row r="8" spans="1:34" ht="15" customHeight="1">
      <c r="A8" s="12"/>
      <c r="B8" s="13"/>
      <c r="C8" s="13"/>
      <c r="D8" s="15"/>
      <c r="E8" s="15"/>
      <c r="F8" s="15"/>
      <c r="G8" s="15"/>
      <c r="H8" s="15"/>
      <c r="I8" s="15"/>
      <c r="J8" s="15"/>
      <c r="K8" s="15"/>
      <c r="L8" s="13"/>
      <c r="M8" s="414"/>
      <c r="N8" s="414"/>
      <c r="O8" s="414"/>
      <c r="P8" s="414"/>
      <c r="Q8" s="15"/>
      <c r="R8" s="419"/>
      <c r="S8" s="419"/>
      <c r="T8" s="15"/>
      <c r="U8" s="15"/>
      <c r="V8" s="15"/>
      <c r="W8" s="15"/>
      <c r="X8" s="15"/>
      <c r="Y8" s="15"/>
      <c r="Z8" s="15"/>
      <c r="AA8" s="15"/>
      <c r="AB8" s="15"/>
      <c r="AC8" s="15"/>
      <c r="AD8" s="420"/>
      <c r="AE8" s="89"/>
      <c r="AF8" s="13"/>
      <c r="AG8" s="15"/>
      <c r="AH8" s="17"/>
    </row>
    <row r="9" spans="1:34" ht="7.5" customHeight="1">
      <c r="A9" s="12"/>
      <c r="B9" s="13"/>
      <c r="C9" s="13"/>
      <c r="D9" s="15"/>
      <c r="E9" s="15"/>
      <c r="F9" s="15"/>
      <c r="G9" s="15"/>
      <c r="H9" s="15"/>
      <c r="I9" s="15"/>
      <c r="J9" s="15"/>
      <c r="K9" s="15"/>
      <c r="L9" s="15"/>
      <c r="M9" s="414"/>
      <c r="N9" s="414"/>
      <c r="O9" s="414"/>
      <c r="P9" s="414"/>
      <c r="Q9" s="15"/>
      <c r="R9" s="419"/>
      <c r="S9" s="419"/>
      <c r="T9" s="15"/>
      <c r="U9" s="15"/>
      <c r="V9" s="15"/>
      <c r="W9" s="15"/>
      <c r="X9" s="13"/>
      <c r="Y9" s="19"/>
      <c r="Z9" s="19"/>
      <c r="AA9" s="19"/>
      <c r="AB9" s="13"/>
      <c r="AC9" s="13"/>
      <c r="AD9" s="420"/>
      <c r="AE9" s="89"/>
      <c r="AF9" s="13"/>
      <c r="AG9" s="15"/>
      <c r="AH9" s="17"/>
    </row>
    <row r="10" spans="1:34" ht="3.75" customHeight="1">
      <c r="A10" s="12"/>
      <c r="B10" s="13"/>
      <c r="C10" s="13"/>
      <c r="D10" s="15"/>
      <c r="E10" s="15"/>
      <c r="F10" s="15"/>
      <c r="G10" s="15"/>
      <c r="H10" s="15"/>
      <c r="I10" s="15"/>
      <c r="J10" s="15"/>
      <c r="K10" s="15"/>
      <c r="L10" s="13"/>
      <c r="M10" s="410"/>
      <c r="N10" s="410"/>
      <c r="O10" s="410"/>
      <c r="P10" s="410"/>
      <c r="Q10" s="15"/>
      <c r="R10" s="419"/>
      <c r="S10" s="419"/>
      <c r="T10" s="15"/>
      <c r="U10" s="15"/>
      <c r="V10" s="410"/>
      <c r="W10" s="410"/>
      <c r="X10" s="410"/>
      <c r="Y10" s="410"/>
      <c r="Z10" s="19"/>
      <c r="AA10" s="19"/>
      <c r="AB10" s="13"/>
      <c r="AC10" s="13"/>
      <c r="AD10" s="420"/>
      <c r="AE10" s="89"/>
      <c r="AF10" s="13"/>
      <c r="AG10" s="15"/>
      <c r="AH10" s="17"/>
    </row>
    <row r="11" spans="1:34" ht="3.75" customHeight="1">
      <c r="A11" s="12"/>
      <c r="B11" s="13"/>
      <c r="C11" s="13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5"/>
      <c r="Q11" s="15"/>
      <c r="R11" s="419"/>
      <c r="S11" s="419"/>
      <c r="T11" s="15"/>
      <c r="U11" s="15"/>
      <c r="V11" s="410"/>
      <c r="W11" s="410"/>
      <c r="X11" s="410"/>
      <c r="Y11" s="410"/>
      <c r="Z11" s="72"/>
      <c r="AA11" s="72"/>
      <c r="AB11" s="13"/>
      <c r="AC11" s="13"/>
      <c r="AD11" s="420"/>
      <c r="AE11" s="165">
        <v>100</v>
      </c>
      <c r="AF11" s="165"/>
      <c r="AG11" s="15"/>
      <c r="AH11" s="14"/>
    </row>
    <row r="12" spans="1:34" ht="6" customHeight="1">
      <c r="A12" s="12"/>
      <c r="B12" s="13"/>
      <c r="C12" s="13"/>
      <c r="D12" s="15"/>
      <c r="E12" s="13"/>
      <c r="F12" s="13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410"/>
      <c r="W12" s="410"/>
      <c r="X12" s="410"/>
      <c r="Y12" s="410"/>
      <c r="Z12" s="15"/>
      <c r="AA12" s="15"/>
      <c r="AB12" s="13"/>
      <c r="AC12" s="13"/>
      <c r="AD12" s="420"/>
      <c r="AE12" s="413">
        <v>100</v>
      </c>
      <c r="AF12" s="166"/>
      <c r="AG12" s="15"/>
      <c r="AH12" s="167"/>
    </row>
    <row r="13" spans="1:34" ht="9.75" customHeight="1">
      <c r="A13" s="12"/>
      <c r="B13" s="13"/>
      <c r="C13" s="13"/>
      <c r="D13" s="15"/>
      <c r="E13" s="13"/>
      <c r="F13" s="13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/>
      <c r="W13" s="16"/>
      <c r="X13" s="16"/>
      <c r="Y13" s="16"/>
      <c r="Z13" s="15"/>
      <c r="AA13" s="15"/>
      <c r="AB13" s="13"/>
      <c r="AC13" s="13"/>
      <c r="AD13" s="420"/>
      <c r="AE13" s="413"/>
      <c r="AF13" s="166"/>
      <c r="AG13" s="15"/>
      <c r="AH13" s="167"/>
    </row>
    <row r="14" spans="1:34" ht="12" customHeight="1">
      <c r="A14" s="12"/>
      <c r="B14" s="13"/>
      <c r="C14" s="13"/>
      <c r="D14" s="15"/>
      <c r="E14" s="13"/>
      <c r="F14" s="13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414"/>
      <c r="W14" s="414"/>
      <c r="X14" s="414"/>
      <c r="Y14" s="16"/>
      <c r="Z14" s="15"/>
      <c r="AA14" s="15"/>
      <c r="AB14" s="13"/>
      <c r="AC14" s="13"/>
      <c r="AD14" s="420"/>
      <c r="AE14" s="413"/>
      <c r="AF14" s="166"/>
      <c r="AG14" s="15"/>
      <c r="AH14" s="167"/>
    </row>
    <row r="15" spans="1:34" ht="8.25" customHeight="1">
      <c r="A15" s="12"/>
      <c r="B15" s="13"/>
      <c r="C15" s="13"/>
      <c r="D15" s="15"/>
      <c r="E15" s="13"/>
      <c r="F15" s="13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414"/>
      <c r="W15" s="414"/>
      <c r="X15" s="414"/>
      <c r="Y15" s="15"/>
      <c r="Z15" s="15"/>
      <c r="AA15" s="15"/>
      <c r="AB15" s="13"/>
      <c r="AC15" s="13"/>
      <c r="AD15" s="420"/>
      <c r="AE15" s="165"/>
      <c r="AF15" s="415">
        <v>50</v>
      </c>
      <c r="AG15" s="15"/>
      <c r="AH15" s="167"/>
    </row>
    <row r="16" spans="1:34" ht="8.25" customHeight="1">
      <c r="A16" s="12"/>
      <c r="B16" s="13"/>
      <c r="C16" s="13"/>
      <c r="D16" s="15"/>
      <c r="E16" s="13"/>
      <c r="F16" s="13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414"/>
      <c r="W16" s="414"/>
      <c r="X16" s="414"/>
      <c r="Y16" s="16"/>
      <c r="Z16" s="16"/>
      <c r="AA16" s="15"/>
      <c r="AB16" s="13"/>
      <c r="AC16" s="13"/>
      <c r="AD16" s="420"/>
      <c r="AE16" s="165"/>
      <c r="AF16" s="435"/>
      <c r="AG16" s="15"/>
      <c r="AH16" s="433">
        <f>AF18+AF15+AE12</f>
        <v>300</v>
      </c>
    </row>
    <row r="17" spans="1:42" ht="12.75" customHeight="1">
      <c r="A17" s="12"/>
      <c r="B17" s="13"/>
      <c r="C17" s="13"/>
      <c r="D17" s="15"/>
      <c r="E17" s="13"/>
      <c r="F17" s="15"/>
      <c r="G17" s="413">
        <v>200</v>
      </c>
      <c r="H17" s="15"/>
      <c r="I17" s="15"/>
      <c r="J17" s="15"/>
      <c r="K17" s="15"/>
      <c r="L17" s="15"/>
      <c r="M17" s="15"/>
      <c r="N17" s="15"/>
      <c r="O17" s="15"/>
      <c r="P17" s="413"/>
      <c r="Q17" s="15"/>
      <c r="R17" s="15"/>
      <c r="S17" s="15"/>
      <c r="T17" s="15"/>
      <c r="U17" s="15"/>
      <c r="V17" s="15"/>
      <c r="W17" s="410" t="s">
        <v>32</v>
      </c>
      <c r="X17" s="410"/>
      <c r="Y17" s="410"/>
      <c r="Z17" s="410"/>
      <c r="AA17" s="15"/>
      <c r="AB17" s="13"/>
      <c r="AC17" s="13"/>
      <c r="AD17" s="420"/>
      <c r="AE17" s="13"/>
      <c r="AF17" s="435"/>
      <c r="AG17" s="15"/>
      <c r="AH17" s="433"/>
    </row>
    <row r="18" spans="1:42" ht="9" customHeight="1">
      <c r="A18" s="12"/>
      <c r="B18" s="13"/>
      <c r="C18" s="13"/>
      <c r="D18" s="15"/>
      <c r="E18" s="13"/>
      <c r="F18" s="15"/>
      <c r="G18" s="413"/>
      <c r="H18" s="15"/>
      <c r="I18" s="15"/>
      <c r="J18" s="15"/>
      <c r="K18" s="15"/>
      <c r="L18" s="15"/>
      <c r="M18" s="15"/>
      <c r="N18" s="15"/>
      <c r="O18" s="15"/>
      <c r="P18" s="413"/>
      <c r="Q18" s="15"/>
      <c r="R18" s="15"/>
      <c r="S18" s="15"/>
      <c r="T18" s="15"/>
      <c r="U18" s="15"/>
      <c r="V18" s="15"/>
      <c r="W18" s="410"/>
      <c r="X18" s="410"/>
      <c r="Y18" s="410"/>
      <c r="Z18" s="410"/>
      <c r="AA18" s="15"/>
      <c r="AB18" s="418"/>
      <c r="AC18" s="13"/>
      <c r="AD18" s="420"/>
      <c r="AE18" s="13"/>
      <c r="AF18" s="413">
        <v>150</v>
      </c>
      <c r="AG18" s="15"/>
      <c r="AH18" s="433"/>
    </row>
    <row r="19" spans="1:42" ht="9" customHeight="1">
      <c r="A19" s="12"/>
      <c r="B19" s="13"/>
      <c r="C19" s="13"/>
      <c r="D19" s="15"/>
      <c r="E19" s="13"/>
      <c r="F19" s="15"/>
      <c r="G19" s="413"/>
      <c r="H19" s="15"/>
      <c r="I19" s="15"/>
      <c r="J19" s="15"/>
      <c r="K19" s="15"/>
      <c r="L19" s="15"/>
      <c r="M19" s="15"/>
      <c r="N19" s="15"/>
      <c r="O19" s="15"/>
      <c r="P19" s="413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418"/>
      <c r="AC19" s="13"/>
      <c r="AD19" s="420"/>
      <c r="AE19" s="13"/>
      <c r="AF19" s="413"/>
      <c r="AG19" s="15"/>
      <c r="AH19" s="17"/>
    </row>
    <row r="20" spans="1:42" ht="19.5" customHeight="1">
      <c r="A20" s="12"/>
      <c r="B20" s="13"/>
      <c r="C20" s="13"/>
      <c r="D20" s="15"/>
      <c r="E20" s="13"/>
      <c r="F20" s="15"/>
      <c r="G20" s="413"/>
      <c r="H20" s="15"/>
      <c r="I20" s="15"/>
      <c r="J20" s="15"/>
      <c r="K20" s="15"/>
      <c r="L20" s="13"/>
      <c r="M20" s="13"/>
      <c r="N20" s="13"/>
      <c r="O20" s="13"/>
      <c r="P20" s="413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418"/>
      <c r="AC20" s="15"/>
      <c r="AD20" s="420"/>
      <c r="AE20" s="15"/>
      <c r="AF20" s="413"/>
      <c r="AG20" s="15"/>
      <c r="AH20" s="17"/>
      <c r="AP20" s="161"/>
    </row>
    <row r="21" spans="1:42" ht="15" customHeight="1">
      <c r="A21" s="12"/>
      <c r="B21" s="13"/>
      <c r="C21" s="13"/>
      <c r="D21" s="15"/>
      <c r="E21" s="15"/>
      <c r="F21" s="15"/>
      <c r="G21" s="15"/>
      <c r="H21" s="15"/>
      <c r="I21" s="15"/>
      <c r="J21" s="15"/>
      <c r="K21" s="15"/>
      <c r="L21" s="16"/>
      <c r="M21" s="16"/>
      <c r="N21" s="16"/>
      <c r="O21" s="368" t="s">
        <v>33</v>
      </c>
      <c r="P21" s="368"/>
      <c r="Q21" s="368"/>
      <c r="R21" s="368"/>
      <c r="S21" s="15"/>
      <c r="T21" s="15"/>
      <c r="U21" s="15"/>
      <c r="V21" s="15"/>
      <c r="W21" s="15"/>
      <c r="X21" s="394" t="s">
        <v>34</v>
      </c>
      <c r="Y21" s="394"/>
      <c r="Z21" s="394"/>
      <c r="AA21" s="394"/>
      <c r="AB21" s="409">
        <v>200</v>
      </c>
      <c r="AC21" s="409"/>
      <c r="AD21" s="15"/>
      <c r="AE21" s="15"/>
      <c r="AF21" s="15"/>
      <c r="AG21" s="15"/>
      <c r="AH21" s="17"/>
    </row>
    <row r="22" spans="1:42" ht="15" customHeight="1">
      <c r="A22" s="12"/>
      <c r="B22" s="13"/>
      <c r="C22" s="13"/>
      <c r="D22" s="15"/>
      <c r="E22" s="15"/>
      <c r="F22" s="15"/>
      <c r="G22" s="15"/>
      <c r="H22" s="15"/>
      <c r="I22" s="15"/>
      <c r="J22" s="15"/>
      <c r="K22" s="15"/>
      <c r="L22" s="410"/>
      <c r="M22" s="410"/>
      <c r="N22" s="410"/>
      <c r="O22" s="410"/>
      <c r="P22" s="15"/>
      <c r="Q22" s="15"/>
      <c r="R22" s="15"/>
      <c r="S22" s="15"/>
      <c r="T22" s="15"/>
      <c r="U22" s="15"/>
      <c r="V22" s="15"/>
      <c r="W22" s="15"/>
      <c r="X22" s="411" t="s">
        <v>35</v>
      </c>
      <c r="Y22" s="411"/>
      <c r="Z22" s="411"/>
      <c r="AA22" s="411"/>
      <c r="AB22" s="412">
        <v>500</v>
      </c>
      <c r="AC22" s="412"/>
      <c r="AD22" s="15"/>
      <c r="AE22" s="15"/>
      <c r="AF22" s="15"/>
      <c r="AG22" s="15"/>
      <c r="AH22" s="17"/>
    </row>
    <row r="23" spans="1:42" ht="15" customHeight="1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3"/>
    </row>
    <row r="24" spans="1:42" ht="15" customHeight="1">
      <c r="A24" s="9"/>
      <c r="B24" s="10"/>
      <c r="C24" s="10"/>
      <c r="D24" s="11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9"/>
      <c r="AG24" s="11"/>
      <c r="AH24" s="24"/>
      <c r="AP24" s="161"/>
    </row>
    <row r="25" spans="1:42" ht="15" customHeight="1">
      <c r="A25" s="25" t="s">
        <v>4</v>
      </c>
      <c r="B25" s="26"/>
      <c r="C25" s="26"/>
      <c r="D25" s="27"/>
      <c r="E25" s="26" t="s">
        <v>5</v>
      </c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143" t="s">
        <v>6</v>
      </c>
      <c r="AG25" s="27"/>
      <c r="AH25" s="28" t="s">
        <v>7</v>
      </c>
    </row>
    <row r="26" spans="1:42" ht="15" customHeight="1">
      <c r="A26" s="21"/>
      <c r="B26" s="22"/>
      <c r="C26" s="22"/>
      <c r="D26" s="23"/>
      <c r="E26" s="21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1"/>
      <c r="AG26" s="23"/>
      <c r="AH26" s="29"/>
    </row>
    <row r="27" spans="1:42" ht="15" customHeight="1">
      <c r="A27" s="30"/>
      <c r="B27" s="31"/>
      <c r="C27" s="31"/>
      <c r="D27" s="32"/>
      <c r="AF27" s="9"/>
      <c r="AG27" s="11"/>
      <c r="AH27" s="24"/>
    </row>
    <row r="28" spans="1:42" ht="15" customHeight="1">
      <c r="A28" s="395" t="s">
        <v>8</v>
      </c>
      <c r="B28" s="368"/>
      <c r="C28" s="368"/>
      <c r="D28" s="388"/>
      <c r="E28" s="35"/>
      <c r="F28" s="35" t="s">
        <v>9</v>
      </c>
      <c r="G28" s="397">
        <f>G17/1000</f>
        <v>0.2</v>
      </c>
      <c r="H28" s="397"/>
      <c r="I28" s="37" t="s">
        <v>13</v>
      </c>
      <c r="J28" s="397">
        <f>AF18/1000</f>
        <v>0.15</v>
      </c>
      <c r="K28" s="397"/>
      <c r="L28" s="35" t="s">
        <v>10</v>
      </c>
      <c r="M28" s="38" t="s">
        <v>11</v>
      </c>
      <c r="N28" s="39">
        <v>2</v>
      </c>
      <c r="O28" s="40" t="s">
        <v>12</v>
      </c>
      <c r="P28" s="431">
        <f>M6/1000</f>
        <v>0.5</v>
      </c>
      <c r="Q28" s="431"/>
      <c r="R28" s="431"/>
      <c r="S28" s="41" t="s">
        <v>113</v>
      </c>
      <c r="T28" s="432">
        <f>S6/1000</f>
        <v>0.15</v>
      </c>
      <c r="U28" s="432"/>
      <c r="V28" s="42" t="s">
        <v>14</v>
      </c>
      <c r="W28" s="397">
        <f>AH16/1000</f>
        <v>0.3</v>
      </c>
      <c r="X28" s="397"/>
      <c r="Y28" s="35" t="s">
        <v>10</v>
      </c>
      <c r="AE28" s="35"/>
      <c r="AF28" s="43"/>
      <c r="AG28" s="44"/>
      <c r="AH28" s="45"/>
    </row>
    <row r="29" spans="1:42" ht="15" customHeight="1">
      <c r="A29" s="436" t="s">
        <v>138</v>
      </c>
      <c r="B29" s="405"/>
      <c r="C29" s="405"/>
      <c r="D29" s="406"/>
      <c r="E29" s="49"/>
      <c r="F29" s="35"/>
      <c r="H29" s="37"/>
      <c r="I29" s="35"/>
      <c r="J29" s="397"/>
      <c r="K29" s="397"/>
      <c r="L29" s="37"/>
      <c r="M29" s="397"/>
      <c r="N29" s="397"/>
      <c r="O29" s="35"/>
      <c r="P29" s="38"/>
      <c r="Q29" s="39"/>
      <c r="R29" s="40"/>
      <c r="S29" s="431"/>
      <c r="T29" s="431"/>
      <c r="U29" s="431"/>
      <c r="V29" s="49"/>
      <c r="W29" s="49"/>
      <c r="X29" s="51"/>
      <c r="Y29" s="52"/>
      <c r="Z29" s="35"/>
      <c r="AA29" s="35"/>
      <c r="AB29" s="35"/>
      <c r="AC29" s="35"/>
      <c r="AE29" s="35"/>
      <c r="AF29" s="43" t="s">
        <v>15</v>
      </c>
      <c r="AG29" s="44"/>
      <c r="AH29" s="45">
        <f>ROUND((G28+J28)/2*P28+T28*W28+(J29+M29)/2*S29,3)</f>
        <v>0.13300000000000001</v>
      </c>
    </row>
    <row r="30" spans="1:42" ht="15" customHeight="1">
      <c r="A30" s="46"/>
      <c r="B30" s="47"/>
      <c r="C30" s="47"/>
      <c r="D30" s="48"/>
      <c r="E30" s="49"/>
      <c r="F30" s="35"/>
      <c r="H30" s="37"/>
      <c r="I30" s="35"/>
      <c r="J30" s="36"/>
      <c r="K30" s="36"/>
      <c r="L30" s="37"/>
      <c r="M30" s="53"/>
      <c r="N30" s="53"/>
      <c r="O30" s="35"/>
      <c r="P30" s="38"/>
      <c r="Q30" s="39"/>
      <c r="R30" s="40"/>
      <c r="S30" s="50"/>
      <c r="T30" s="50"/>
      <c r="U30" s="50"/>
      <c r="V30" s="49"/>
      <c r="W30" s="49"/>
      <c r="X30" s="51"/>
      <c r="Y30" s="52"/>
      <c r="Z30" s="35"/>
      <c r="AA30" s="35"/>
      <c r="AB30" s="35"/>
      <c r="AC30" s="35"/>
      <c r="AE30" s="35"/>
      <c r="AF30" s="43"/>
      <c r="AG30" s="44"/>
      <c r="AH30" s="45"/>
    </row>
    <row r="31" spans="1:42" ht="15" customHeight="1">
      <c r="A31" s="395" t="s">
        <v>16</v>
      </c>
      <c r="B31" s="368"/>
      <c r="C31" s="368"/>
      <c r="D31" s="388"/>
      <c r="E31" s="49"/>
      <c r="F31" s="428">
        <f>G17/1000</f>
        <v>0.2</v>
      </c>
      <c r="G31" s="428"/>
      <c r="H31" s="428"/>
      <c r="I31" s="54" t="s">
        <v>114</v>
      </c>
      <c r="J31" s="429">
        <f>AH16/1000</f>
        <v>0.3</v>
      </c>
      <c r="K31" s="429"/>
      <c r="L31" s="429"/>
      <c r="M31" s="35" t="s">
        <v>13</v>
      </c>
      <c r="N31" s="428">
        <f>(AE12+AF15)/1000</f>
        <v>0.15</v>
      </c>
      <c r="O31" s="428"/>
      <c r="P31" s="428"/>
      <c r="Q31" s="52"/>
      <c r="R31" s="55"/>
      <c r="S31" s="39"/>
      <c r="T31" s="430"/>
      <c r="U31" s="430"/>
      <c r="V31" s="55"/>
      <c r="W31" s="35"/>
      <c r="Y31" s="35"/>
      <c r="Z31" s="35"/>
      <c r="AA31" s="35"/>
      <c r="AB31" s="35"/>
      <c r="AC31" s="35"/>
      <c r="AD31" s="35"/>
      <c r="AE31" s="35"/>
      <c r="AF31" s="399" t="s">
        <v>17</v>
      </c>
      <c r="AG31" s="400"/>
      <c r="AH31" s="58">
        <f>F31+J31+N31</f>
        <v>0.65</v>
      </c>
    </row>
    <row r="32" spans="1:42" ht="15" customHeight="1">
      <c r="A32" s="395" t="s">
        <v>126</v>
      </c>
      <c r="B32" s="368"/>
      <c r="C32" s="368"/>
      <c r="D32" s="388"/>
      <c r="E32" s="49"/>
      <c r="F32" s="35"/>
      <c r="G32" s="35"/>
      <c r="H32" s="35"/>
      <c r="I32" s="35"/>
      <c r="J32" s="35"/>
      <c r="K32" s="35"/>
      <c r="L32" s="35"/>
      <c r="M32" s="35"/>
      <c r="N32" s="35"/>
      <c r="O32" s="52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59"/>
      <c r="AG32" s="60"/>
      <c r="AH32" s="61"/>
    </row>
    <row r="33" spans="1:34" ht="15" customHeight="1">
      <c r="A33" s="33"/>
      <c r="B33" s="20"/>
      <c r="C33" s="20"/>
      <c r="D33" s="3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52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59"/>
      <c r="AG33" s="60"/>
      <c r="AH33" s="61"/>
    </row>
    <row r="34" spans="1:34" ht="15" customHeight="1">
      <c r="A34" s="395" t="s">
        <v>19</v>
      </c>
      <c r="B34" s="368"/>
      <c r="C34" s="368"/>
      <c r="D34" s="388"/>
      <c r="E34" s="49"/>
      <c r="F34" s="397">
        <f>AB21/1000</f>
        <v>0.2</v>
      </c>
      <c r="G34" s="397"/>
      <c r="H34" s="397"/>
      <c r="I34" s="54" t="s">
        <v>36</v>
      </c>
      <c r="J34" s="425" t="s">
        <v>37</v>
      </c>
      <c r="K34" s="425"/>
      <c r="L34" s="425"/>
      <c r="M34" s="39" t="s">
        <v>14</v>
      </c>
      <c r="N34" s="368" t="s">
        <v>115</v>
      </c>
      <c r="O34" s="368"/>
      <c r="P34" s="368"/>
      <c r="Q34" s="368"/>
      <c r="R34" s="368"/>
      <c r="S34" s="368"/>
      <c r="T34" s="63" t="s">
        <v>14</v>
      </c>
      <c r="U34" s="368" t="s">
        <v>20</v>
      </c>
      <c r="V34" s="368"/>
      <c r="W34" s="368"/>
      <c r="X34" s="35"/>
      <c r="Y34" s="35"/>
      <c r="Z34" s="35"/>
      <c r="AA34" s="35"/>
      <c r="AB34" s="35"/>
      <c r="AC34" s="35"/>
      <c r="AD34" s="35"/>
      <c r="AE34" s="35"/>
      <c r="AF34" s="426" t="s">
        <v>21</v>
      </c>
      <c r="AG34" s="427"/>
      <c r="AH34" s="62">
        <f>ROUND(F34*2*2.25/1000,4)</f>
        <v>8.9999999999999998E-4</v>
      </c>
    </row>
    <row r="35" spans="1:34" ht="15" customHeight="1">
      <c r="A35" s="395" t="s">
        <v>22</v>
      </c>
      <c r="B35" s="368"/>
      <c r="C35" s="368"/>
      <c r="D35" s="388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59"/>
      <c r="AG35" s="60"/>
      <c r="AH35" s="61"/>
    </row>
    <row r="36" spans="1:34" ht="15" customHeight="1">
      <c r="A36" s="33"/>
      <c r="B36" s="20"/>
      <c r="C36" s="20"/>
      <c r="D36" s="34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59"/>
      <c r="AG36" s="60"/>
      <c r="AH36" s="61"/>
    </row>
    <row r="37" spans="1:34" ht="15" customHeight="1">
      <c r="A37" s="64" t="s">
        <v>23</v>
      </c>
      <c r="B37" s="65"/>
      <c r="C37" s="65"/>
      <c r="D37" s="66"/>
      <c r="E37" s="162"/>
      <c r="F37" s="52" t="s">
        <v>116</v>
      </c>
      <c r="G37" s="398">
        <f>V6/1000</f>
        <v>0.25</v>
      </c>
      <c r="H37" s="398"/>
      <c r="I37" s="398"/>
      <c r="J37" s="52" t="s">
        <v>117</v>
      </c>
      <c r="K37" s="398">
        <f>Y3/1000</f>
        <v>0.55000000000000004</v>
      </c>
      <c r="L37" s="398"/>
      <c r="M37" s="398"/>
      <c r="N37" s="52" t="s">
        <v>118</v>
      </c>
      <c r="O37" s="38" t="s">
        <v>11</v>
      </c>
      <c r="P37" s="424">
        <v>2</v>
      </c>
      <c r="Q37" s="424"/>
      <c r="R37" s="163" t="s">
        <v>119</v>
      </c>
      <c r="S37" s="397">
        <f>(AF15+AF18)/1000</f>
        <v>0.2</v>
      </c>
      <c r="T37" s="397"/>
      <c r="U37" s="397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43" t="s">
        <v>15</v>
      </c>
      <c r="AG37" s="44"/>
      <c r="AH37" s="45">
        <f>(G37+K37)/2*S37</f>
        <v>8.0000000000000016E-2</v>
      </c>
    </row>
    <row r="38" spans="1:34" ht="15" customHeight="1">
      <c r="A38" s="68"/>
      <c r="B38" s="69"/>
      <c r="C38" s="69"/>
      <c r="D38" s="70"/>
      <c r="E38" s="49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59"/>
      <c r="AG38" s="60"/>
      <c r="AH38" s="61"/>
    </row>
    <row r="39" spans="1:34" ht="15" customHeight="1">
      <c r="A39" s="395" t="s">
        <v>24</v>
      </c>
      <c r="B39" s="368"/>
      <c r="C39" s="368"/>
      <c r="D39" s="388"/>
      <c r="E39" s="49"/>
      <c r="F39" s="397">
        <f>AH29</f>
        <v>0.13300000000000001</v>
      </c>
      <c r="G39" s="397"/>
      <c r="H39" s="397"/>
      <c r="I39" s="38" t="s">
        <v>11</v>
      </c>
      <c r="J39" s="424">
        <v>30</v>
      </c>
      <c r="K39" s="424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43" t="s">
        <v>17</v>
      </c>
      <c r="AG39" s="44"/>
      <c r="AH39" s="45">
        <f>ROUND(F39/J39,3)</f>
        <v>4.0000000000000001E-3</v>
      </c>
    </row>
    <row r="40" spans="1:34" ht="15" customHeight="1">
      <c r="A40" s="395" t="s">
        <v>25</v>
      </c>
      <c r="B40" s="368"/>
      <c r="C40" s="368"/>
      <c r="D40" s="388"/>
      <c r="E40" s="49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59"/>
      <c r="AG40" s="60"/>
      <c r="AH40" s="61"/>
    </row>
    <row r="41" spans="1:34" ht="15" customHeight="1">
      <c r="A41" s="68"/>
      <c r="B41" s="69"/>
      <c r="C41" s="69"/>
      <c r="D41" s="70"/>
      <c r="E41" s="49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59"/>
      <c r="AG41" s="60"/>
      <c r="AH41" s="61"/>
    </row>
    <row r="42" spans="1:34" ht="15" customHeight="1">
      <c r="A42" s="395" t="s">
        <v>26</v>
      </c>
      <c r="B42" s="368"/>
      <c r="C42" s="368"/>
      <c r="D42" s="388"/>
      <c r="E42" s="35"/>
      <c r="F42" s="49" t="s">
        <v>27</v>
      </c>
      <c r="G42" s="39" t="s">
        <v>18</v>
      </c>
      <c r="H42" s="35" t="s">
        <v>9</v>
      </c>
      <c r="I42" s="396">
        <f>M6/1000</f>
        <v>0.5</v>
      </c>
      <c r="J42" s="396"/>
      <c r="K42" s="55">
        <v>2</v>
      </c>
      <c r="L42" s="37" t="s">
        <v>13</v>
      </c>
      <c r="M42" s="397">
        <f>M6/1000*0.1</f>
        <v>0.05</v>
      </c>
      <c r="N42" s="397"/>
      <c r="O42" s="397"/>
      <c r="P42" s="55">
        <v>2</v>
      </c>
      <c r="Q42" s="35" t="s">
        <v>10</v>
      </c>
      <c r="R42" s="37" t="s">
        <v>13</v>
      </c>
      <c r="S42" s="398">
        <f>S6/1000</f>
        <v>0.15</v>
      </c>
      <c r="T42" s="398"/>
      <c r="U42" s="398"/>
      <c r="V42" s="164" t="s">
        <v>120</v>
      </c>
      <c r="W42" s="398">
        <f>(AF15+AE12)/1000</f>
        <v>0.15</v>
      </c>
      <c r="X42" s="398"/>
      <c r="Y42" s="398"/>
      <c r="Z42" s="164" t="s">
        <v>121</v>
      </c>
      <c r="AA42" s="38" t="s">
        <v>11</v>
      </c>
      <c r="AB42" s="35">
        <v>6</v>
      </c>
      <c r="AC42" s="35"/>
      <c r="AD42" s="39"/>
      <c r="AE42" s="57"/>
      <c r="AF42" s="43" t="s">
        <v>76</v>
      </c>
      <c r="AG42" s="44"/>
      <c r="AH42" s="45">
        <f>(SQRT(I42^2+M42^2)+S42+W42)/6</f>
        <v>0.13374896350934076</v>
      </c>
    </row>
    <row r="43" spans="1:34" ht="15" customHeight="1">
      <c r="A43" s="395" t="s">
        <v>29</v>
      </c>
      <c r="B43" s="368"/>
      <c r="C43" s="368"/>
      <c r="D43" s="388"/>
      <c r="E43" s="35"/>
      <c r="F43" s="35"/>
      <c r="G43" s="71"/>
      <c r="H43" s="38"/>
      <c r="I43" s="390"/>
      <c r="J43" s="390"/>
      <c r="K43" s="39"/>
      <c r="L43" s="38"/>
      <c r="M43" s="423"/>
      <c r="N43" s="423"/>
      <c r="O43" s="51"/>
      <c r="P43" s="73"/>
      <c r="Q43" s="74"/>
      <c r="R43" s="35"/>
      <c r="S43" s="35"/>
      <c r="T43" s="67"/>
      <c r="U43" s="74"/>
      <c r="V43" s="74"/>
      <c r="W43" s="35"/>
      <c r="X43" s="35"/>
      <c r="Y43" s="71"/>
      <c r="Z43" s="71"/>
      <c r="AA43" s="35"/>
      <c r="AB43" s="35"/>
      <c r="AC43" s="35"/>
      <c r="AD43" s="35"/>
      <c r="AE43" s="35"/>
      <c r="AF43" s="43"/>
      <c r="AG43" s="44"/>
      <c r="AH43" s="45"/>
    </row>
    <row r="44" spans="1:34" ht="15" customHeight="1">
      <c r="A44" s="68"/>
      <c r="B44" s="69"/>
      <c r="C44" s="69"/>
      <c r="D44" s="70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59"/>
      <c r="AG44" s="60"/>
      <c r="AH44" s="61"/>
    </row>
    <row r="45" spans="1:34" ht="15" customHeight="1">
      <c r="A45" s="395" t="s">
        <v>30</v>
      </c>
      <c r="B45" s="368"/>
      <c r="C45" s="368"/>
      <c r="D45" s="388"/>
      <c r="E45" s="35"/>
      <c r="F45" s="35" t="s">
        <v>31</v>
      </c>
      <c r="G45" s="396">
        <f>M6/1000</f>
        <v>0.5</v>
      </c>
      <c r="H45" s="396"/>
      <c r="I45" s="52" t="s">
        <v>38</v>
      </c>
      <c r="J45" s="397">
        <f>S6/1000</f>
        <v>0.15</v>
      </c>
      <c r="K45" s="397"/>
      <c r="L45" s="75" t="s">
        <v>39</v>
      </c>
      <c r="M45" s="52" t="s">
        <v>38</v>
      </c>
      <c r="N45" s="396">
        <v>0.2</v>
      </c>
      <c r="O45" s="396"/>
      <c r="P45" s="75"/>
      <c r="X45" s="53"/>
      <c r="Y45" s="35"/>
      <c r="Z45" s="35"/>
      <c r="AA45" s="35"/>
      <c r="AB45" s="35"/>
      <c r="AC45" s="35"/>
      <c r="AD45" s="35"/>
      <c r="AE45" s="35"/>
      <c r="AF45" s="43" t="s">
        <v>17</v>
      </c>
      <c r="AG45" s="44"/>
      <c r="AH45" s="76">
        <f>ROUND(G45+J45+N45,3)</f>
        <v>0.85</v>
      </c>
    </row>
    <row r="46" spans="1:34" ht="15" customHeight="1">
      <c r="A46" s="33"/>
      <c r="B46" s="20"/>
      <c r="C46" s="20"/>
      <c r="D46" s="34"/>
      <c r="E46" s="35"/>
      <c r="F46" s="35"/>
      <c r="G46" s="53"/>
      <c r="H46" s="53"/>
      <c r="I46" s="52"/>
      <c r="J46" s="39"/>
      <c r="K46" s="39"/>
      <c r="L46" s="75"/>
      <c r="M46" s="52"/>
      <c r="N46" s="53"/>
      <c r="O46" s="53"/>
      <c r="P46" s="75"/>
      <c r="X46" s="53"/>
      <c r="Y46" s="35"/>
      <c r="Z46" s="35"/>
      <c r="AA46" s="35"/>
      <c r="AB46" s="35"/>
      <c r="AC46" s="35"/>
      <c r="AD46" s="35"/>
      <c r="AE46" s="35"/>
      <c r="AF46" s="43"/>
      <c r="AG46" s="44"/>
      <c r="AH46" s="76"/>
    </row>
    <row r="47" spans="1:34" ht="15" customHeight="1">
      <c r="A47" s="33"/>
      <c r="B47" s="20"/>
      <c r="C47" s="20"/>
      <c r="D47" s="34"/>
      <c r="E47" s="35"/>
      <c r="F47" s="35"/>
      <c r="G47" s="39"/>
      <c r="I47" s="56"/>
      <c r="J47" s="56"/>
      <c r="K47" s="55"/>
      <c r="L47" s="37"/>
      <c r="M47" s="53"/>
      <c r="N47" s="53"/>
      <c r="O47" s="55"/>
      <c r="P47" s="75"/>
      <c r="Q47" s="52"/>
      <c r="R47" s="39"/>
      <c r="S47" s="39"/>
      <c r="T47" s="75"/>
      <c r="U47" s="52"/>
      <c r="V47" s="53"/>
      <c r="W47" s="53"/>
      <c r="X47" s="53"/>
      <c r="Y47" s="35"/>
      <c r="Z47" s="35"/>
      <c r="AA47" s="35"/>
      <c r="AB47" s="35"/>
      <c r="AC47" s="35"/>
      <c r="AD47" s="35"/>
      <c r="AE47" s="35"/>
      <c r="AF47" s="43"/>
      <c r="AG47" s="44"/>
      <c r="AH47" s="76"/>
    </row>
    <row r="48" spans="1:34" ht="15" customHeight="1">
      <c r="A48" s="33"/>
      <c r="B48" s="20"/>
      <c r="C48" s="20"/>
      <c r="D48" s="34"/>
      <c r="E48" s="35"/>
      <c r="F48" s="35"/>
      <c r="G48" s="39"/>
      <c r="I48" s="56"/>
      <c r="J48" s="56"/>
      <c r="K48" s="55"/>
      <c r="L48" s="37"/>
      <c r="M48" s="53"/>
      <c r="N48" s="53"/>
      <c r="O48" s="55"/>
      <c r="P48" s="75"/>
      <c r="Q48" s="52"/>
      <c r="R48" s="39"/>
      <c r="S48" s="39"/>
      <c r="T48" s="75"/>
      <c r="U48" s="52"/>
      <c r="V48" s="53"/>
      <c r="W48" s="53"/>
      <c r="X48" s="53"/>
      <c r="Y48" s="35"/>
      <c r="Z48" s="35"/>
      <c r="AA48" s="35"/>
      <c r="AB48" s="35"/>
      <c r="AC48" s="35"/>
      <c r="AD48" s="35"/>
      <c r="AE48" s="35"/>
      <c r="AF48" s="43"/>
      <c r="AG48" s="44"/>
      <c r="AH48" s="76"/>
    </row>
    <row r="49" spans="1:34" ht="15" customHeight="1" thickBot="1">
      <c r="A49" s="77"/>
      <c r="B49" s="78"/>
      <c r="C49" s="78"/>
      <c r="D49" s="79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1"/>
      <c r="AG49" s="82"/>
      <c r="AH49" s="83"/>
    </row>
    <row r="50" spans="1:34" ht="15" hidden="1" customHeight="1">
      <c r="A50" s="383" t="s">
        <v>132</v>
      </c>
      <c r="B50" s="384"/>
      <c r="C50" s="384"/>
      <c r="D50" s="384"/>
      <c r="E50" s="384"/>
      <c r="F50" s="384"/>
      <c r="G50" s="384"/>
      <c r="H50" s="384"/>
      <c r="I50" s="384"/>
      <c r="J50" s="384"/>
      <c r="K50" s="384"/>
      <c r="L50" s="384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1"/>
    </row>
    <row r="51" spans="1:34" ht="15" hidden="1" customHeight="1">
      <c r="A51" s="385"/>
      <c r="B51" s="386"/>
      <c r="C51" s="386"/>
      <c r="D51" s="386"/>
      <c r="E51" s="386"/>
      <c r="F51" s="386"/>
      <c r="G51" s="386"/>
      <c r="H51" s="386"/>
      <c r="I51" s="386"/>
      <c r="J51" s="386"/>
      <c r="K51" s="386"/>
      <c r="L51" s="386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4"/>
    </row>
    <row r="52" spans="1:34" ht="15" hidden="1" customHeight="1">
      <c r="A52" s="12"/>
      <c r="B52" s="13"/>
      <c r="C52" s="13"/>
      <c r="D52" s="15"/>
      <c r="E52" s="15"/>
      <c r="F52" s="15"/>
      <c r="G52" s="15"/>
      <c r="H52" s="15"/>
      <c r="I52" s="15"/>
      <c r="J52" s="15"/>
      <c r="K52" s="15"/>
      <c r="L52" s="15"/>
      <c r="M52" s="414">
        <f>M55+S55</f>
        <v>650</v>
      </c>
      <c r="N52" s="414"/>
      <c r="O52" s="15"/>
      <c r="P52" s="15"/>
      <c r="Q52" s="15"/>
      <c r="R52" s="18"/>
      <c r="S52" s="18"/>
      <c r="T52" s="18"/>
      <c r="U52" s="15"/>
      <c r="V52" s="15"/>
      <c r="W52" s="15"/>
      <c r="X52" s="15"/>
      <c r="Y52" s="414"/>
      <c r="Z52" s="414"/>
      <c r="AA52" s="15"/>
      <c r="AB52" s="15"/>
      <c r="AC52" s="15"/>
      <c r="AD52" s="15"/>
      <c r="AE52" s="15"/>
      <c r="AF52" s="15"/>
      <c r="AG52" s="15"/>
      <c r="AH52" s="17"/>
    </row>
    <row r="53" spans="1:34" ht="15" hidden="1" customHeight="1">
      <c r="A53" s="12"/>
      <c r="B53" s="13"/>
      <c r="C53" s="13"/>
      <c r="D53" s="15"/>
      <c r="E53" s="15"/>
      <c r="F53" s="15"/>
      <c r="G53" s="15"/>
      <c r="H53" s="15"/>
      <c r="I53" s="15"/>
      <c r="J53" s="15"/>
      <c r="K53" s="15"/>
      <c r="L53" s="15"/>
      <c r="M53" s="414"/>
      <c r="N53" s="414"/>
      <c r="O53" s="15"/>
      <c r="P53" s="15"/>
      <c r="Q53" s="15"/>
      <c r="R53" s="18"/>
      <c r="S53" s="18"/>
      <c r="T53" s="18"/>
      <c r="U53" s="15"/>
      <c r="V53" s="15"/>
      <c r="W53" s="15"/>
      <c r="X53" s="15"/>
      <c r="Y53" s="414"/>
      <c r="Z53" s="414"/>
      <c r="AA53" s="15"/>
      <c r="AB53" s="15"/>
      <c r="AC53" s="15"/>
      <c r="AD53" s="15"/>
      <c r="AE53" s="15"/>
      <c r="AF53" s="15"/>
      <c r="AG53" s="15"/>
      <c r="AH53" s="17"/>
    </row>
    <row r="54" spans="1:34" ht="15" hidden="1" customHeight="1">
      <c r="A54" s="12"/>
      <c r="B54" s="13"/>
      <c r="C54" s="13"/>
      <c r="D54" s="15"/>
      <c r="E54" s="15"/>
      <c r="F54" s="15"/>
      <c r="G54" s="15"/>
      <c r="H54" s="15"/>
      <c r="I54" s="15"/>
      <c r="J54" s="15"/>
      <c r="K54" s="15"/>
      <c r="L54" s="15"/>
      <c r="M54" s="414"/>
      <c r="N54" s="414"/>
      <c r="O54" s="15"/>
      <c r="P54" s="15"/>
      <c r="Q54" s="15"/>
      <c r="R54" s="18"/>
      <c r="S54" s="18"/>
      <c r="T54" s="18"/>
      <c r="U54" s="15"/>
      <c r="V54" s="15"/>
      <c r="W54" s="15"/>
      <c r="X54" s="15"/>
      <c r="Y54" s="414"/>
      <c r="Z54" s="414"/>
      <c r="AA54" s="15"/>
      <c r="AB54" s="15"/>
      <c r="AC54" s="15"/>
      <c r="AD54" s="15"/>
      <c r="AE54" s="15"/>
      <c r="AF54" s="15"/>
      <c r="AG54" s="15"/>
      <c r="AH54" s="17"/>
    </row>
    <row r="55" spans="1:34" ht="15" hidden="1" customHeight="1">
      <c r="A55" s="12"/>
      <c r="B55" s="13"/>
      <c r="C55" s="13"/>
      <c r="D55" s="15"/>
      <c r="E55" s="15"/>
      <c r="F55" s="15"/>
      <c r="G55" s="15"/>
      <c r="H55" s="15"/>
      <c r="I55" s="15"/>
      <c r="J55" s="15"/>
      <c r="K55" s="15"/>
      <c r="L55" s="15"/>
      <c r="M55" s="414">
        <v>500</v>
      </c>
      <c r="N55" s="414"/>
      <c r="O55" s="414"/>
      <c r="P55" s="15"/>
      <c r="Q55" s="15"/>
      <c r="R55" s="15"/>
      <c r="S55" s="414">
        <v>150</v>
      </c>
      <c r="T55" s="414"/>
      <c r="U55" s="414"/>
      <c r="V55" s="414"/>
      <c r="W55" s="414"/>
      <c r="X55" s="414"/>
      <c r="Y55" s="414"/>
      <c r="Z55" s="414"/>
      <c r="AA55" s="15"/>
      <c r="AB55" s="15"/>
      <c r="AC55" s="15"/>
      <c r="AD55" s="413"/>
      <c r="AE55" s="15"/>
      <c r="AF55" s="13"/>
      <c r="AG55" s="15"/>
      <c r="AH55" s="17"/>
    </row>
    <row r="56" spans="1:34" ht="15" hidden="1" customHeight="1">
      <c r="A56" s="12"/>
      <c r="B56" s="13"/>
      <c r="C56" s="13"/>
      <c r="D56" s="15"/>
      <c r="E56" s="15"/>
      <c r="F56" s="15"/>
      <c r="G56" s="15"/>
      <c r="H56" s="15"/>
      <c r="I56" s="15"/>
      <c r="J56" s="15"/>
      <c r="K56" s="15"/>
      <c r="L56" s="15"/>
      <c r="M56" s="414"/>
      <c r="N56" s="414"/>
      <c r="O56" s="414"/>
      <c r="P56" s="414"/>
      <c r="Q56" s="15"/>
      <c r="R56" s="419"/>
      <c r="S56" s="419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413"/>
      <c r="AE56" s="15"/>
      <c r="AF56" s="13"/>
      <c r="AG56" s="15"/>
      <c r="AH56" s="17"/>
    </row>
    <row r="57" spans="1:34" ht="15" hidden="1" customHeight="1">
      <c r="A57" s="12"/>
      <c r="B57" s="13"/>
      <c r="C57" s="13"/>
      <c r="D57" s="15"/>
      <c r="E57" s="15"/>
      <c r="F57" s="15"/>
      <c r="G57" s="15"/>
      <c r="H57" s="15"/>
      <c r="I57" s="15"/>
      <c r="J57" s="15"/>
      <c r="K57" s="15"/>
      <c r="L57" s="13"/>
      <c r="M57" s="414"/>
      <c r="N57" s="414"/>
      <c r="O57" s="414"/>
      <c r="P57" s="414"/>
      <c r="Q57" s="15"/>
      <c r="R57" s="419"/>
      <c r="S57" s="419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420"/>
      <c r="AE57" s="89"/>
      <c r="AF57" s="13"/>
      <c r="AG57" s="15"/>
      <c r="AH57" s="17"/>
    </row>
    <row r="58" spans="1:34" ht="15" hidden="1" customHeight="1">
      <c r="A58" s="12"/>
      <c r="B58" s="13"/>
      <c r="C58" s="13"/>
      <c r="D58" s="15"/>
      <c r="E58" s="15"/>
      <c r="F58" s="15"/>
      <c r="G58" s="15"/>
      <c r="H58" s="15"/>
      <c r="I58" s="15"/>
      <c r="J58" s="15"/>
      <c r="K58" s="15"/>
      <c r="L58" s="15"/>
      <c r="M58" s="414"/>
      <c r="N58" s="414"/>
      <c r="O58" s="414"/>
      <c r="P58" s="414"/>
      <c r="Q58" s="15"/>
      <c r="R58" s="419"/>
      <c r="S58" s="419"/>
      <c r="T58" s="15"/>
      <c r="U58" s="15"/>
      <c r="V58" s="15"/>
      <c r="W58" s="15"/>
      <c r="X58" s="13"/>
      <c r="Y58" s="19"/>
      <c r="Z58" s="19"/>
      <c r="AA58" s="19"/>
      <c r="AB58" s="13"/>
      <c r="AC58" s="13"/>
      <c r="AD58" s="420"/>
      <c r="AE58" s="89"/>
      <c r="AF58" s="13"/>
      <c r="AG58" s="15"/>
      <c r="AH58" s="17"/>
    </row>
    <row r="59" spans="1:34" ht="7.5" hidden="1" customHeight="1">
      <c r="A59" s="12"/>
      <c r="B59" s="13"/>
      <c r="C59" s="13"/>
      <c r="D59" s="15"/>
      <c r="E59" s="15"/>
      <c r="F59" s="15"/>
      <c r="G59" s="15"/>
      <c r="H59" s="15"/>
      <c r="I59" s="15"/>
      <c r="J59" s="15"/>
      <c r="K59" s="15"/>
      <c r="L59" s="13"/>
      <c r="M59" s="410"/>
      <c r="N59" s="410"/>
      <c r="O59" s="410"/>
      <c r="P59" s="410"/>
      <c r="Q59" s="15"/>
      <c r="R59" s="419"/>
      <c r="S59" s="419"/>
      <c r="T59" s="15"/>
      <c r="U59" s="15"/>
      <c r="V59" s="410"/>
      <c r="W59" s="410"/>
      <c r="X59" s="410"/>
      <c r="Y59" s="410"/>
      <c r="Z59" s="19"/>
      <c r="AA59" s="19"/>
      <c r="AB59" s="13"/>
      <c r="AC59" s="13"/>
      <c r="AD59" s="420"/>
      <c r="AE59" s="89"/>
      <c r="AF59" s="13"/>
      <c r="AG59" s="15"/>
      <c r="AH59" s="17"/>
    </row>
    <row r="60" spans="1:34" ht="7.5" hidden="1" customHeight="1">
      <c r="A60" s="12"/>
      <c r="B60" s="13"/>
      <c r="C60" s="13"/>
      <c r="D60" s="15"/>
      <c r="E60" s="15"/>
      <c r="F60" s="15"/>
      <c r="G60" s="15"/>
      <c r="H60" s="15"/>
      <c r="I60" s="15"/>
      <c r="J60" s="15"/>
      <c r="K60" s="15"/>
      <c r="L60" s="171"/>
      <c r="M60" s="171"/>
      <c r="N60" s="171"/>
      <c r="O60" s="171"/>
      <c r="P60" s="15"/>
      <c r="Q60" s="15"/>
      <c r="R60" s="419"/>
      <c r="S60" s="419"/>
      <c r="T60" s="15"/>
      <c r="U60" s="15"/>
      <c r="V60" s="410"/>
      <c r="W60" s="410"/>
      <c r="X60" s="410"/>
      <c r="Y60" s="410"/>
      <c r="Z60" s="170"/>
      <c r="AA60" s="170"/>
      <c r="AB60" s="13"/>
      <c r="AC60" s="13"/>
      <c r="AD60" s="420"/>
      <c r="AE60" s="165">
        <v>100</v>
      </c>
      <c r="AF60" s="165"/>
      <c r="AG60" s="15"/>
      <c r="AH60" s="14"/>
    </row>
    <row r="61" spans="1:34" ht="7.5" hidden="1" customHeight="1">
      <c r="A61" s="12"/>
      <c r="B61" s="13"/>
      <c r="C61" s="13"/>
      <c r="D61" s="15"/>
      <c r="E61" s="13"/>
      <c r="F61" s="13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410"/>
      <c r="W61" s="410"/>
      <c r="X61" s="410"/>
      <c r="Y61" s="410"/>
      <c r="Z61" s="15"/>
      <c r="AA61" s="15"/>
      <c r="AB61" s="13"/>
      <c r="AC61" s="13"/>
      <c r="AD61" s="420"/>
      <c r="AE61" s="413">
        <v>100</v>
      </c>
      <c r="AF61" s="166"/>
      <c r="AG61" s="15"/>
      <c r="AH61" s="167"/>
    </row>
    <row r="62" spans="1:34" ht="15" hidden="1" customHeight="1">
      <c r="A62" s="12"/>
      <c r="B62" s="13"/>
      <c r="C62" s="13"/>
      <c r="D62" s="15"/>
      <c r="E62" s="13"/>
      <c r="F62" s="13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71"/>
      <c r="W62" s="171"/>
      <c r="X62" s="171"/>
      <c r="Y62" s="171"/>
      <c r="Z62" s="15"/>
      <c r="AA62" s="15"/>
      <c r="AB62" s="13"/>
      <c r="AC62" s="13"/>
      <c r="AD62" s="420"/>
      <c r="AE62" s="413"/>
      <c r="AF62" s="166"/>
      <c r="AG62" s="15"/>
      <c r="AH62" s="167"/>
    </row>
    <row r="63" spans="1:34" ht="15" hidden="1" customHeight="1">
      <c r="A63" s="12"/>
      <c r="B63" s="13"/>
      <c r="C63" s="13"/>
      <c r="D63" s="15"/>
      <c r="E63" s="13"/>
      <c r="F63" s="13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414"/>
      <c r="W63" s="414"/>
      <c r="X63" s="414"/>
      <c r="Y63" s="171"/>
      <c r="Z63" s="15"/>
      <c r="AA63" s="15"/>
      <c r="AB63" s="13"/>
      <c r="AC63" s="13"/>
      <c r="AD63" s="420"/>
      <c r="AE63" s="413"/>
      <c r="AF63" s="166"/>
      <c r="AG63" s="15"/>
      <c r="AH63" s="167"/>
    </row>
    <row r="64" spans="1:34" ht="15" hidden="1" customHeight="1">
      <c r="A64" s="12"/>
      <c r="B64" s="13"/>
      <c r="C64" s="13"/>
      <c r="D64" s="15"/>
      <c r="E64" s="13"/>
      <c r="F64" s="13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414"/>
      <c r="W64" s="414"/>
      <c r="X64" s="414"/>
      <c r="Y64" s="15"/>
      <c r="Z64" s="15"/>
      <c r="AA64" s="15"/>
      <c r="AB64" s="13"/>
      <c r="AC64" s="13"/>
      <c r="AD64" s="420"/>
      <c r="AE64" s="165"/>
      <c r="AF64" s="415">
        <v>50</v>
      </c>
      <c r="AG64" s="15"/>
      <c r="AH64" s="167"/>
    </row>
    <row r="65" spans="1:34" ht="15" hidden="1" customHeight="1">
      <c r="A65" s="12"/>
      <c r="B65" s="13"/>
      <c r="C65" s="13"/>
      <c r="D65" s="15"/>
      <c r="E65" s="13"/>
      <c r="F65" s="13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414"/>
      <c r="W65" s="414"/>
      <c r="X65" s="414"/>
      <c r="Y65" s="171"/>
      <c r="Z65" s="171"/>
      <c r="AA65" s="15"/>
      <c r="AB65" s="13"/>
      <c r="AC65" s="13"/>
      <c r="AD65" s="420"/>
      <c r="AE65" s="165"/>
      <c r="AF65" s="415"/>
      <c r="AG65" s="15"/>
      <c r="AH65" s="433">
        <f>AF67+AF64+AE61</f>
        <v>300</v>
      </c>
    </row>
    <row r="66" spans="1:34" ht="15" hidden="1" customHeight="1">
      <c r="A66" s="12"/>
      <c r="B66" s="13"/>
      <c r="C66" s="13"/>
      <c r="D66" s="15"/>
      <c r="E66" s="13"/>
      <c r="F66" s="15"/>
      <c r="G66" s="413">
        <v>200</v>
      </c>
      <c r="H66" s="15"/>
      <c r="I66" s="15"/>
      <c r="J66" s="15"/>
      <c r="K66" s="15"/>
      <c r="L66" s="15"/>
      <c r="M66" s="15"/>
      <c r="N66" s="15"/>
      <c r="O66" s="15"/>
      <c r="P66" s="413"/>
      <c r="Q66" s="15"/>
      <c r="R66" s="15"/>
      <c r="S66" s="15"/>
      <c r="T66" s="15"/>
      <c r="U66" s="15"/>
      <c r="V66" s="15"/>
      <c r="W66" s="410"/>
      <c r="X66" s="410"/>
      <c r="Y66" s="410"/>
      <c r="Z66" s="410"/>
      <c r="AA66" s="15"/>
      <c r="AB66" s="13"/>
      <c r="AC66" s="13"/>
      <c r="AD66" s="420"/>
      <c r="AE66" s="13"/>
      <c r="AF66" s="415"/>
      <c r="AG66" s="15"/>
      <c r="AH66" s="433"/>
    </row>
    <row r="67" spans="1:34" ht="15" hidden="1" customHeight="1">
      <c r="A67" s="12"/>
      <c r="B67" s="13"/>
      <c r="C67" s="13"/>
      <c r="D67" s="15"/>
      <c r="E67" s="13"/>
      <c r="F67" s="15"/>
      <c r="G67" s="413"/>
      <c r="H67" s="15"/>
      <c r="I67" s="15"/>
      <c r="J67" s="15"/>
      <c r="K67" s="15"/>
      <c r="L67" s="15"/>
      <c r="M67" s="15"/>
      <c r="N67" s="15"/>
      <c r="O67" s="15"/>
      <c r="P67" s="413"/>
      <c r="Q67" s="15"/>
      <c r="R67" s="15"/>
      <c r="S67" s="15"/>
      <c r="T67" s="15"/>
      <c r="U67" s="15"/>
      <c r="V67" s="15"/>
      <c r="W67" s="410"/>
      <c r="X67" s="410"/>
      <c r="Y67" s="410"/>
      <c r="Z67" s="410"/>
      <c r="AA67" s="15"/>
      <c r="AB67" s="418"/>
      <c r="AC67" s="13"/>
      <c r="AD67" s="420"/>
      <c r="AE67" s="13"/>
      <c r="AF67" s="413">
        <v>150</v>
      </c>
      <c r="AG67" s="15"/>
      <c r="AH67" s="433"/>
    </row>
    <row r="68" spans="1:34" ht="15" hidden="1" customHeight="1">
      <c r="A68" s="12"/>
      <c r="B68" s="13"/>
      <c r="C68" s="13"/>
      <c r="D68" s="15"/>
      <c r="E68" s="13"/>
      <c r="F68" s="15"/>
      <c r="G68" s="413"/>
      <c r="H68" s="15"/>
      <c r="I68" s="15"/>
      <c r="J68" s="15"/>
      <c r="K68" s="15"/>
      <c r="L68" s="15"/>
      <c r="M68" s="15"/>
      <c r="N68" s="15"/>
      <c r="O68" s="15"/>
      <c r="P68" s="413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418"/>
      <c r="AC68" s="13"/>
      <c r="AD68" s="420"/>
      <c r="AE68" s="13"/>
      <c r="AF68" s="413"/>
      <c r="AG68" s="15"/>
      <c r="AH68" s="17"/>
    </row>
    <row r="69" spans="1:34" ht="15" hidden="1" customHeight="1">
      <c r="A69" s="12"/>
      <c r="B69" s="13"/>
      <c r="C69" s="13"/>
      <c r="D69" s="15"/>
      <c r="E69" s="13"/>
      <c r="F69" s="15"/>
      <c r="G69" s="413"/>
      <c r="H69" s="15"/>
      <c r="I69" s="15"/>
      <c r="J69" s="15"/>
      <c r="K69" s="15"/>
      <c r="L69" s="13"/>
      <c r="M69" s="13"/>
      <c r="N69" s="13"/>
      <c r="O69" s="13"/>
      <c r="P69" s="413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418"/>
      <c r="AC69" s="15"/>
      <c r="AD69" s="420"/>
      <c r="AE69" s="15"/>
      <c r="AF69" s="413"/>
      <c r="AG69" s="15"/>
      <c r="AH69" s="17"/>
    </row>
    <row r="70" spans="1:34" ht="15" hidden="1" customHeight="1">
      <c r="A70" s="12"/>
      <c r="B70" s="13"/>
      <c r="C70" s="13"/>
      <c r="D70" s="15"/>
      <c r="E70" s="15"/>
      <c r="F70" s="15"/>
      <c r="G70" s="15"/>
      <c r="H70" s="15"/>
      <c r="I70" s="15"/>
      <c r="J70" s="15"/>
      <c r="K70" s="15"/>
      <c r="L70" s="171"/>
      <c r="M70" s="171"/>
      <c r="N70" s="171"/>
      <c r="O70" s="368" t="s">
        <v>33</v>
      </c>
      <c r="P70" s="368"/>
      <c r="Q70" s="368"/>
      <c r="R70" s="368"/>
      <c r="S70" s="15"/>
      <c r="T70" s="15"/>
      <c r="U70" s="15"/>
      <c r="V70" s="15"/>
      <c r="W70" s="15"/>
      <c r="X70" s="394" t="s">
        <v>34</v>
      </c>
      <c r="Y70" s="394"/>
      <c r="Z70" s="394"/>
      <c r="AA70" s="394"/>
      <c r="AB70" s="409">
        <v>200</v>
      </c>
      <c r="AC70" s="409"/>
      <c r="AD70" s="15"/>
      <c r="AE70" s="15"/>
      <c r="AF70" s="15"/>
      <c r="AG70" s="15"/>
      <c r="AH70" s="17"/>
    </row>
    <row r="71" spans="1:34" ht="15" hidden="1" customHeight="1">
      <c r="A71" s="12"/>
      <c r="B71" s="13"/>
      <c r="C71" s="13"/>
      <c r="D71" s="15"/>
      <c r="E71" s="15"/>
      <c r="F71" s="15"/>
      <c r="G71" s="15"/>
      <c r="H71" s="15"/>
      <c r="I71" s="15"/>
      <c r="J71" s="15"/>
      <c r="K71" s="15"/>
      <c r="L71" s="410"/>
      <c r="M71" s="410"/>
      <c r="N71" s="410"/>
      <c r="O71" s="410"/>
      <c r="P71" s="15"/>
      <c r="Q71" s="15"/>
      <c r="R71" s="15"/>
      <c r="S71" s="15"/>
      <c r="T71" s="15"/>
      <c r="U71" s="15"/>
      <c r="V71" s="15"/>
      <c r="W71" s="15"/>
      <c r="X71" s="411" t="s">
        <v>35</v>
      </c>
      <c r="Y71" s="411"/>
      <c r="Z71" s="411"/>
      <c r="AA71" s="411"/>
      <c r="AB71" s="412">
        <v>500</v>
      </c>
      <c r="AC71" s="412"/>
      <c r="AD71" s="15"/>
      <c r="AE71" s="15"/>
      <c r="AF71" s="15"/>
      <c r="AG71" s="15"/>
      <c r="AH71" s="17"/>
    </row>
    <row r="72" spans="1:34" ht="15" hidden="1" customHeight="1">
      <c r="A72" s="21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3"/>
    </row>
    <row r="73" spans="1:34" ht="15" hidden="1" customHeight="1">
      <c r="A73" s="9"/>
      <c r="B73" s="10"/>
      <c r="C73" s="10"/>
      <c r="D73" s="11"/>
      <c r="E73" s="9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9"/>
      <c r="AG73" s="11"/>
      <c r="AH73" s="24"/>
    </row>
    <row r="74" spans="1:34" ht="15" hidden="1" customHeight="1">
      <c r="A74" s="25" t="s">
        <v>4</v>
      </c>
      <c r="B74" s="26"/>
      <c r="C74" s="26"/>
      <c r="D74" s="27"/>
      <c r="E74" s="26" t="s">
        <v>5</v>
      </c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143" t="s">
        <v>6</v>
      </c>
      <c r="AG74" s="27"/>
      <c r="AH74" s="28" t="s">
        <v>7</v>
      </c>
    </row>
    <row r="75" spans="1:34" ht="15" hidden="1" customHeight="1">
      <c r="A75" s="21"/>
      <c r="B75" s="22"/>
      <c r="C75" s="22"/>
      <c r="D75" s="23"/>
      <c r="E75" s="21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1"/>
      <c r="AG75" s="23"/>
      <c r="AH75" s="29"/>
    </row>
    <row r="76" spans="1:34" ht="15" hidden="1" customHeight="1">
      <c r="A76" s="30"/>
      <c r="B76" s="31"/>
      <c r="C76" s="31"/>
      <c r="D76" s="32"/>
      <c r="AF76" s="9"/>
      <c r="AG76" s="11"/>
      <c r="AH76" s="24"/>
    </row>
    <row r="77" spans="1:34" ht="15" hidden="1" customHeight="1">
      <c r="A77" s="395" t="s">
        <v>8</v>
      </c>
      <c r="B77" s="368"/>
      <c r="C77" s="368"/>
      <c r="D77" s="388"/>
      <c r="E77" s="35"/>
      <c r="F77" s="35" t="s">
        <v>9</v>
      </c>
      <c r="G77" s="397">
        <f>G66/1000</f>
        <v>0.2</v>
      </c>
      <c r="H77" s="397"/>
      <c r="I77" s="37" t="s">
        <v>13</v>
      </c>
      <c r="J77" s="397">
        <f>AF67/1000</f>
        <v>0.15</v>
      </c>
      <c r="K77" s="397"/>
      <c r="L77" s="35" t="s">
        <v>10</v>
      </c>
      <c r="M77" s="38" t="s">
        <v>11</v>
      </c>
      <c r="N77" s="181">
        <v>2</v>
      </c>
      <c r="O77" s="40" t="s">
        <v>12</v>
      </c>
      <c r="P77" s="431">
        <f>M55/1000</f>
        <v>0.5</v>
      </c>
      <c r="Q77" s="431"/>
      <c r="R77" s="431"/>
      <c r="S77" s="41" t="s">
        <v>113</v>
      </c>
      <c r="T77" s="432">
        <f>S55/1000</f>
        <v>0.15</v>
      </c>
      <c r="U77" s="432"/>
      <c r="V77" s="42" t="s">
        <v>14</v>
      </c>
      <c r="W77" s="397">
        <f>AH65/1000</f>
        <v>0.3</v>
      </c>
      <c r="X77" s="397"/>
      <c r="Y77" s="35" t="s">
        <v>10</v>
      </c>
      <c r="AE77" s="35"/>
      <c r="AF77" s="43"/>
      <c r="AG77" s="44"/>
      <c r="AH77" s="45"/>
    </row>
    <row r="78" spans="1:34" ht="15" hidden="1" customHeight="1">
      <c r="A78" s="436" t="s">
        <v>138</v>
      </c>
      <c r="B78" s="405"/>
      <c r="C78" s="405"/>
      <c r="D78" s="406"/>
      <c r="E78" s="49"/>
      <c r="F78" s="35"/>
      <c r="H78" s="37"/>
      <c r="I78" s="35"/>
      <c r="J78" s="397"/>
      <c r="K78" s="397"/>
      <c r="L78" s="37"/>
      <c r="M78" s="397"/>
      <c r="N78" s="397"/>
      <c r="O78" s="35"/>
      <c r="P78" s="38"/>
      <c r="Q78" s="181"/>
      <c r="R78" s="40"/>
      <c r="S78" s="431"/>
      <c r="T78" s="431"/>
      <c r="U78" s="431"/>
      <c r="V78" s="49"/>
      <c r="W78" s="49"/>
      <c r="X78" s="51"/>
      <c r="Y78" s="52"/>
      <c r="Z78" s="35"/>
      <c r="AA78" s="35"/>
      <c r="AB78" s="35"/>
      <c r="AC78" s="35"/>
      <c r="AE78" s="35"/>
      <c r="AF78" s="43" t="s">
        <v>15</v>
      </c>
      <c r="AG78" s="44"/>
      <c r="AH78" s="45">
        <f>ROUND((G77+J77)/2*P77+T77*W77+(J78+M78)/2*S78,3)</f>
        <v>0.13300000000000001</v>
      </c>
    </row>
    <row r="79" spans="1:34" ht="15" hidden="1" customHeight="1">
      <c r="A79" s="176"/>
      <c r="B79" s="177"/>
      <c r="C79" s="177"/>
      <c r="D79" s="178"/>
      <c r="E79" s="49"/>
      <c r="F79" s="35"/>
      <c r="H79" s="37"/>
      <c r="I79" s="35"/>
      <c r="J79" s="172"/>
      <c r="K79" s="172"/>
      <c r="L79" s="37"/>
      <c r="M79" s="183"/>
      <c r="N79" s="183"/>
      <c r="O79" s="35"/>
      <c r="P79" s="38"/>
      <c r="Q79" s="181"/>
      <c r="R79" s="40"/>
      <c r="S79" s="173"/>
      <c r="T79" s="173"/>
      <c r="U79" s="173"/>
      <c r="V79" s="49"/>
      <c r="W79" s="49"/>
      <c r="X79" s="51"/>
      <c r="Y79" s="52"/>
      <c r="Z79" s="35"/>
      <c r="AA79" s="35"/>
      <c r="AB79" s="35"/>
      <c r="AC79" s="35"/>
      <c r="AE79" s="35"/>
      <c r="AF79" s="43"/>
      <c r="AG79" s="44"/>
      <c r="AH79" s="45"/>
    </row>
    <row r="80" spans="1:34" ht="15" hidden="1" customHeight="1">
      <c r="A80" s="395" t="s">
        <v>16</v>
      </c>
      <c r="B80" s="368"/>
      <c r="C80" s="368"/>
      <c r="D80" s="388"/>
      <c r="E80" s="49"/>
      <c r="F80" s="428">
        <f>G66/1000</f>
        <v>0.2</v>
      </c>
      <c r="G80" s="428"/>
      <c r="H80" s="428"/>
      <c r="I80" s="54" t="s">
        <v>114</v>
      </c>
      <c r="J80" s="429">
        <f>AH65/1000</f>
        <v>0.3</v>
      </c>
      <c r="K80" s="429"/>
      <c r="L80" s="429"/>
      <c r="M80" s="35" t="s">
        <v>13</v>
      </c>
      <c r="N80" s="428">
        <f>(AE61+AF64)/1000</f>
        <v>0.15</v>
      </c>
      <c r="O80" s="428"/>
      <c r="P80" s="428"/>
      <c r="Q80" s="52"/>
      <c r="R80" s="55"/>
      <c r="S80" s="181"/>
      <c r="T80" s="430"/>
      <c r="U80" s="430"/>
      <c r="V80" s="55"/>
      <c r="W80" s="35"/>
      <c r="Y80" s="35"/>
      <c r="Z80" s="35"/>
      <c r="AA80" s="35"/>
      <c r="AB80" s="35"/>
      <c r="AC80" s="35"/>
      <c r="AD80" s="35"/>
      <c r="AE80" s="35"/>
      <c r="AF80" s="399" t="s">
        <v>17</v>
      </c>
      <c r="AG80" s="400"/>
      <c r="AH80" s="58">
        <f>F80+J80+N80</f>
        <v>0.65</v>
      </c>
    </row>
    <row r="81" spans="1:34" ht="15" hidden="1" customHeight="1">
      <c r="A81" s="395" t="s">
        <v>126</v>
      </c>
      <c r="B81" s="368"/>
      <c r="C81" s="368"/>
      <c r="D81" s="388"/>
      <c r="E81" s="49"/>
      <c r="F81" s="35"/>
      <c r="G81" s="35"/>
      <c r="H81" s="35"/>
      <c r="I81" s="35"/>
      <c r="J81" s="35"/>
      <c r="K81" s="35"/>
      <c r="L81" s="35"/>
      <c r="M81" s="35"/>
      <c r="N81" s="35"/>
      <c r="O81" s="52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179"/>
      <c r="AG81" s="180"/>
      <c r="AH81" s="61"/>
    </row>
    <row r="82" spans="1:34" ht="15" hidden="1" customHeight="1">
      <c r="A82" s="174"/>
      <c r="B82" s="169"/>
      <c r="C82" s="169"/>
      <c r="D82" s="175"/>
      <c r="E82" s="49"/>
      <c r="F82" s="35"/>
      <c r="G82" s="35"/>
      <c r="H82" s="35"/>
      <c r="I82" s="35"/>
      <c r="J82" s="35"/>
      <c r="K82" s="35"/>
      <c r="L82" s="35"/>
      <c r="M82" s="35"/>
      <c r="N82" s="35"/>
      <c r="O82" s="52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179"/>
      <c r="AG82" s="180"/>
      <c r="AH82" s="61"/>
    </row>
    <row r="83" spans="1:34" ht="15" hidden="1" customHeight="1">
      <c r="A83" s="395" t="s">
        <v>19</v>
      </c>
      <c r="B83" s="368"/>
      <c r="C83" s="368"/>
      <c r="D83" s="388"/>
      <c r="E83" s="49"/>
      <c r="F83" s="397">
        <f>AB70/1000</f>
        <v>0.2</v>
      </c>
      <c r="G83" s="397"/>
      <c r="H83" s="397"/>
      <c r="I83" s="54" t="s">
        <v>36</v>
      </c>
      <c r="J83" s="425" t="s">
        <v>37</v>
      </c>
      <c r="K83" s="425"/>
      <c r="L83" s="425"/>
      <c r="M83" s="181" t="s">
        <v>14</v>
      </c>
      <c r="N83" s="368" t="s">
        <v>115</v>
      </c>
      <c r="O83" s="368"/>
      <c r="P83" s="368"/>
      <c r="Q83" s="368"/>
      <c r="R83" s="368"/>
      <c r="S83" s="368"/>
      <c r="T83" s="63" t="s">
        <v>14</v>
      </c>
      <c r="U83" s="368" t="s">
        <v>20</v>
      </c>
      <c r="V83" s="368"/>
      <c r="W83" s="368"/>
      <c r="X83" s="35"/>
      <c r="Y83" s="35"/>
      <c r="Z83" s="35"/>
      <c r="AA83" s="35"/>
      <c r="AB83" s="35"/>
      <c r="AC83" s="35"/>
      <c r="AD83" s="35"/>
      <c r="AE83" s="35"/>
      <c r="AF83" s="426" t="s">
        <v>21</v>
      </c>
      <c r="AG83" s="427"/>
      <c r="AH83" s="62">
        <f>ROUND(F83*2*2.25/1000,4)</f>
        <v>8.9999999999999998E-4</v>
      </c>
    </row>
    <row r="84" spans="1:34" ht="15" hidden="1" customHeight="1">
      <c r="A84" s="395" t="s">
        <v>22</v>
      </c>
      <c r="B84" s="368"/>
      <c r="C84" s="368"/>
      <c r="D84" s="388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179"/>
      <c r="AG84" s="180"/>
      <c r="AH84" s="61"/>
    </row>
    <row r="85" spans="1:34" ht="15" hidden="1" customHeight="1">
      <c r="A85" s="174"/>
      <c r="B85" s="169"/>
      <c r="C85" s="169"/>
      <c r="D85" s="17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179"/>
      <c r="AG85" s="180"/>
      <c r="AH85" s="61"/>
    </row>
    <row r="86" spans="1:34" ht="15" hidden="1" customHeight="1">
      <c r="A86" s="64" t="s">
        <v>23</v>
      </c>
      <c r="B86" s="65"/>
      <c r="C86" s="65"/>
      <c r="D86" s="66"/>
      <c r="E86" s="162"/>
      <c r="F86" s="52" t="s">
        <v>116</v>
      </c>
      <c r="G86" s="398">
        <f>V55/1000</f>
        <v>0</v>
      </c>
      <c r="H86" s="398"/>
      <c r="I86" s="398"/>
      <c r="J86" s="52" t="s">
        <v>117</v>
      </c>
      <c r="K86" s="398">
        <f>Y52/1000</f>
        <v>0</v>
      </c>
      <c r="L86" s="398"/>
      <c r="M86" s="398"/>
      <c r="N86" s="52" t="s">
        <v>118</v>
      </c>
      <c r="O86" s="38" t="s">
        <v>11</v>
      </c>
      <c r="P86" s="424">
        <v>2</v>
      </c>
      <c r="Q86" s="424"/>
      <c r="R86" s="163" t="s">
        <v>119</v>
      </c>
      <c r="S86" s="397">
        <f>(AF64+AF67)/1000</f>
        <v>0.2</v>
      </c>
      <c r="T86" s="397"/>
      <c r="U86" s="397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43" t="s">
        <v>15</v>
      </c>
      <c r="AG86" s="44"/>
      <c r="AH86" s="45">
        <f>(G86+K86)/2*S86</f>
        <v>0</v>
      </c>
    </row>
    <row r="87" spans="1:34" ht="15" hidden="1" customHeight="1">
      <c r="A87" s="68"/>
      <c r="B87" s="69"/>
      <c r="C87" s="69"/>
      <c r="D87" s="70"/>
      <c r="E87" s="49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179"/>
      <c r="AG87" s="180"/>
      <c r="AH87" s="61"/>
    </row>
    <row r="88" spans="1:34" ht="15" hidden="1" customHeight="1">
      <c r="A88" s="395" t="s">
        <v>24</v>
      </c>
      <c r="B88" s="368"/>
      <c r="C88" s="368"/>
      <c r="D88" s="388"/>
      <c r="E88" s="49"/>
      <c r="F88" s="397">
        <f>AH78</f>
        <v>0.13300000000000001</v>
      </c>
      <c r="G88" s="397"/>
      <c r="H88" s="397"/>
      <c r="I88" s="38" t="s">
        <v>11</v>
      </c>
      <c r="J88" s="424">
        <v>30</v>
      </c>
      <c r="K88" s="424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43" t="s">
        <v>17</v>
      </c>
      <c r="AG88" s="44"/>
      <c r="AH88" s="45">
        <f>ROUND(F88/J88,3)</f>
        <v>4.0000000000000001E-3</v>
      </c>
    </row>
    <row r="89" spans="1:34" ht="15" hidden="1" customHeight="1">
      <c r="A89" s="395" t="s">
        <v>25</v>
      </c>
      <c r="B89" s="368"/>
      <c r="C89" s="368"/>
      <c r="D89" s="388"/>
      <c r="E89" s="49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179"/>
      <c r="AG89" s="180"/>
      <c r="AH89" s="61"/>
    </row>
    <row r="90" spans="1:34" ht="15" hidden="1" customHeight="1">
      <c r="A90" s="68"/>
      <c r="B90" s="69"/>
      <c r="C90" s="69"/>
      <c r="D90" s="70"/>
      <c r="E90" s="49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179"/>
      <c r="AG90" s="180"/>
      <c r="AH90" s="61"/>
    </row>
    <row r="91" spans="1:34" ht="15" hidden="1" customHeight="1">
      <c r="A91" s="395" t="s">
        <v>26</v>
      </c>
      <c r="B91" s="368"/>
      <c r="C91" s="368"/>
      <c r="D91" s="388"/>
      <c r="E91" s="35"/>
      <c r="F91" s="49" t="s">
        <v>27</v>
      </c>
      <c r="G91" s="181" t="s">
        <v>18</v>
      </c>
      <c r="H91" s="35" t="s">
        <v>9</v>
      </c>
      <c r="I91" s="396">
        <f>M55/1000</f>
        <v>0.5</v>
      </c>
      <c r="J91" s="396"/>
      <c r="K91" s="55">
        <v>2</v>
      </c>
      <c r="L91" s="37" t="s">
        <v>13</v>
      </c>
      <c r="M91" s="397">
        <f>M55/1000*0.1</f>
        <v>0.05</v>
      </c>
      <c r="N91" s="397"/>
      <c r="O91" s="397"/>
      <c r="P91" s="55">
        <v>2</v>
      </c>
      <c r="Q91" s="35" t="s">
        <v>10</v>
      </c>
      <c r="R91" s="37" t="s">
        <v>13</v>
      </c>
      <c r="S91" s="398">
        <f>S55/1000</f>
        <v>0.15</v>
      </c>
      <c r="T91" s="398"/>
      <c r="U91" s="398"/>
      <c r="V91" s="164" t="s">
        <v>120</v>
      </c>
      <c r="W91" s="398">
        <f>(AF64+AE61)/1000</f>
        <v>0.15</v>
      </c>
      <c r="X91" s="398"/>
      <c r="Y91" s="398"/>
      <c r="Z91" s="164" t="s">
        <v>121</v>
      </c>
      <c r="AA91" s="38" t="s">
        <v>11</v>
      </c>
      <c r="AB91" s="35">
        <v>6</v>
      </c>
      <c r="AC91" s="35"/>
      <c r="AD91" s="181"/>
      <c r="AE91" s="182"/>
      <c r="AF91" s="43" t="s">
        <v>76</v>
      </c>
      <c r="AG91" s="44"/>
      <c r="AH91" s="45">
        <f>(SQRT(I91^2+M91^2)+S91+W91)/6</f>
        <v>0.13374896350934076</v>
      </c>
    </row>
    <row r="92" spans="1:34" ht="15" hidden="1" customHeight="1">
      <c r="A92" s="395" t="s">
        <v>29</v>
      </c>
      <c r="B92" s="368"/>
      <c r="C92" s="368"/>
      <c r="D92" s="388"/>
      <c r="E92" s="35"/>
      <c r="F92" s="35"/>
      <c r="G92" s="71"/>
      <c r="H92" s="38"/>
      <c r="I92" s="390"/>
      <c r="J92" s="390"/>
      <c r="K92" s="181"/>
      <c r="L92" s="38"/>
      <c r="M92" s="423"/>
      <c r="N92" s="423"/>
      <c r="O92" s="51"/>
      <c r="P92" s="73"/>
      <c r="Q92" s="74"/>
      <c r="R92" s="35"/>
      <c r="S92" s="35"/>
      <c r="T92" s="67"/>
      <c r="U92" s="74"/>
      <c r="V92" s="74"/>
      <c r="W92" s="35"/>
      <c r="X92" s="35"/>
      <c r="Y92" s="71"/>
      <c r="Z92" s="71"/>
      <c r="AA92" s="35"/>
      <c r="AB92" s="35"/>
      <c r="AC92" s="35"/>
      <c r="AD92" s="35"/>
      <c r="AE92" s="35"/>
      <c r="AF92" s="43"/>
      <c r="AG92" s="44"/>
      <c r="AH92" s="45"/>
    </row>
    <row r="93" spans="1:34" ht="15" hidden="1" customHeight="1">
      <c r="A93" s="68"/>
      <c r="B93" s="69"/>
      <c r="C93" s="69"/>
      <c r="D93" s="70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179"/>
      <c r="AG93" s="180"/>
      <c r="AH93" s="61"/>
    </row>
    <row r="94" spans="1:34" ht="15" hidden="1" customHeight="1">
      <c r="A94" s="395" t="s">
        <v>30</v>
      </c>
      <c r="B94" s="368"/>
      <c r="C94" s="368"/>
      <c r="D94" s="388"/>
      <c r="E94" s="35"/>
      <c r="F94" s="35" t="s">
        <v>31</v>
      </c>
      <c r="G94" s="396">
        <f>M55/1000</f>
        <v>0.5</v>
      </c>
      <c r="H94" s="396"/>
      <c r="I94" s="52" t="s">
        <v>38</v>
      </c>
      <c r="J94" s="397">
        <f>S55/1000</f>
        <v>0.15</v>
      </c>
      <c r="K94" s="397"/>
      <c r="L94" s="75" t="s">
        <v>39</v>
      </c>
      <c r="M94" s="52" t="s">
        <v>38</v>
      </c>
      <c r="N94" s="396">
        <v>0.2</v>
      </c>
      <c r="O94" s="396"/>
      <c r="P94" s="75"/>
      <c r="X94" s="183"/>
      <c r="Y94" s="35"/>
      <c r="Z94" s="35"/>
      <c r="AA94" s="35"/>
      <c r="AB94" s="35"/>
      <c r="AC94" s="35"/>
      <c r="AD94" s="35"/>
      <c r="AE94" s="35"/>
      <c r="AF94" s="43" t="s">
        <v>17</v>
      </c>
      <c r="AG94" s="44"/>
      <c r="AH94" s="76">
        <f>ROUND(G94+J94+N94,3)</f>
        <v>0.85</v>
      </c>
    </row>
    <row r="95" spans="1:34" ht="15" hidden="1" customHeight="1">
      <c r="A95" s="174"/>
      <c r="B95" s="169"/>
      <c r="C95" s="169"/>
      <c r="D95" s="175"/>
      <c r="E95" s="35"/>
      <c r="F95" s="35"/>
      <c r="G95" s="183"/>
      <c r="H95" s="183"/>
      <c r="I95" s="52"/>
      <c r="J95" s="181"/>
      <c r="K95" s="181"/>
      <c r="L95" s="75"/>
      <c r="M95" s="52"/>
      <c r="N95" s="183"/>
      <c r="O95" s="183"/>
      <c r="P95" s="75"/>
      <c r="X95" s="183"/>
      <c r="Y95" s="35"/>
      <c r="Z95" s="35"/>
      <c r="AA95" s="35"/>
      <c r="AB95" s="35"/>
      <c r="AC95" s="35"/>
      <c r="AD95" s="35"/>
      <c r="AE95" s="35"/>
      <c r="AF95" s="43"/>
      <c r="AG95" s="44"/>
      <c r="AH95" s="76"/>
    </row>
    <row r="96" spans="1:34" ht="15" hidden="1" customHeight="1" thickBot="1">
      <c r="A96" s="68"/>
      <c r="B96" s="69"/>
      <c r="C96" s="69"/>
      <c r="D96" s="70"/>
      <c r="E96" s="203"/>
      <c r="F96" s="203"/>
      <c r="G96" s="203"/>
      <c r="H96" s="203"/>
      <c r="I96" s="203"/>
      <c r="J96" s="203"/>
      <c r="K96" s="203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189"/>
      <c r="AG96" s="190"/>
      <c r="AH96" s="61"/>
    </row>
    <row r="97" spans="1:34" ht="15" customHeight="1">
      <c r="A97" s="437" t="s">
        <v>139</v>
      </c>
      <c r="B97" s="438"/>
      <c r="C97" s="438"/>
      <c r="D97" s="438"/>
      <c r="E97" s="438"/>
      <c r="F97" s="438"/>
      <c r="G97" s="438"/>
      <c r="H97" s="438"/>
      <c r="I97" s="438"/>
      <c r="J97" s="438"/>
      <c r="K97" s="438"/>
      <c r="L97" s="438"/>
      <c r="M97" s="438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4"/>
      <c r="AH97" s="205"/>
    </row>
    <row r="98" spans="1:34" ht="15" customHeight="1">
      <c r="A98" s="439"/>
      <c r="B98" s="440"/>
      <c r="C98" s="440"/>
      <c r="D98" s="440"/>
      <c r="E98" s="440"/>
      <c r="F98" s="440"/>
      <c r="G98" s="440"/>
      <c r="H98" s="440"/>
      <c r="I98" s="440"/>
      <c r="J98" s="440"/>
      <c r="K98" s="440"/>
      <c r="L98" s="440"/>
      <c r="M98" s="440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206"/>
    </row>
    <row r="99" spans="1:34" ht="15" customHeight="1">
      <c r="A99" s="207"/>
      <c r="B99" s="13"/>
      <c r="C99" s="13"/>
      <c r="D99" s="15"/>
      <c r="E99" s="15"/>
      <c r="F99" s="15"/>
      <c r="G99" s="15"/>
      <c r="H99" s="15"/>
      <c r="I99" s="15"/>
      <c r="J99" s="15"/>
      <c r="K99" s="15"/>
      <c r="L99" s="15"/>
      <c r="M99" s="414">
        <v>500</v>
      </c>
      <c r="N99" s="414"/>
      <c r="O99" s="15"/>
      <c r="P99" s="15"/>
      <c r="Q99" s="15"/>
      <c r="R99" s="18"/>
      <c r="S99" s="18"/>
      <c r="T99" s="18"/>
      <c r="U99" s="15"/>
      <c r="V99" s="15"/>
      <c r="W99" s="15"/>
      <c r="X99" s="15"/>
      <c r="Y99" s="414"/>
      <c r="Z99" s="414"/>
      <c r="AA99" s="15"/>
      <c r="AB99" s="15"/>
      <c r="AC99" s="15"/>
      <c r="AD99" s="15"/>
      <c r="AE99" s="15"/>
      <c r="AF99" s="15"/>
      <c r="AG99" s="15"/>
      <c r="AH99" s="208"/>
    </row>
    <row r="100" spans="1:34" ht="15" customHeight="1">
      <c r="A100" s="207"/>
      <c r="B100" s="13"/>
      <c r="C100" s="13"/>
      <c r="D100" s="15"/>
      <c r="E100" s="15"/>
      <c r="F100" s="15"/>
      <c r="G100" s="15"/>
      <c r="H100" s="15"/>
      <c r="I100" s="15"/>
      <c r="J100" s="15"/>
      <c r="K100" s="15"/>
      <c r="L100" s="15"/>
      <c r="M100" s="414"/>
      <c r="N100" s="414"/>
      <c r="O100" s="15"/>
      <c r="P100" s="15"/>
      <c r="Q100" s="15"/>
      <c r="R100" s="18"/>
      <c r="S100" s="18"/>
      <c r="T100" s="18"/>
      <c r="U100" s="15"/>
      <c r="V100" s="15"/>
      <c r="W100" s="15"/>
      <c r="X100" s="15"/>
      <c r="Y100" s="414"/>
      <c r="Z100" s="414"/>
      <c r="AA100" s="15"/>
      <c r="AB100" s="15"/>
      <c r="AC100" s="15"/>
      <c r="AD100" s="15"/>
      <c r="AE100" s="15"/>
      <c r="AF100" s="15"/>
      <c r="AG100" s="15"/>
      <c r="AH100" s="208"/>
    </row>
    <row r="101" spans="1:34" ht="15" customHeight="1">
      <c r="A101" s="207"/>
      <c r="B101" s="13"/>
      <c r="C101" s="13"/>
      <c r="D101" s="15"/>
      <c r="E101" s="15"/>
      <c r="F101" s="15"/>
      <c r="G101" s="15"/>
      <c r="H101" s="15"/>
      <c r="I101" s="15"/>
      <c r="J101" s="195"/>
      <c r="K101" s="195"/>
      <c r="L101" s="195"/>
      <c r="M101" s="421"/>
      <c r="N101" s="421"/>
      <c r="O101" s="195"/>
      <c r="P101" s="195"/>
      <c r="Q101" s="195"/>
      <c r="R101" s="196"/>
      <c r="S101" s="18"/>
      <c r="T101" s="18"/>
      <c r="U101" s="15"/>
      <c r="V101" s="15"/>
      <c r="W101" s="15"/>
      <c r="X101" s="15"/>
      <c r="Y101" s="414"/>
      <c r="Z101" s="414"/>
      <c r="AA101" s="15"/>
      <c r="AB101" s="15"/>
      <c r="AC101" s="15"/>
      <c r="AD101" s="15"/>
      <c r="AE101" s="15"/>
      <c r="AF101" s="15"/>
      <c r="AG101" s="15"/>
      <c r="AH101" s="208"/>
    </row>
    <row r="102" spans="1:34" ht="15" customHeight="1">
      <c r="A102" s="207"/>
      <c r="B102" s="13"/>
      <c r="C102" s="13"/>
      <c r="D102" s="15"/>
      <c r="E102" s="15"/>
      <c r="F102" s="15"/>
      <c r="G102" s="15"/>
      <c r="H102" s="15"/>
      <c r="I102" s="15"/>
      <c r="J102" s="15"/>
      <c r="K102" s="15"/>
      <c r="L102" s="15"/>
      <c r="M102" s="414"/>
      <c r="N102" s="414"/>
      <c r="O102" s="414"/>
      <c r="P102" s="15"/>
      <c r="Q102" s="15"/>
      <c r="R102" s="15"/>
      <c r="S102" s="414"/>
      <c r="T102" s="422"/>
      <c r="U102" s="422"/>
      <c r="V102" s="414"/>
      <c r="W102" s="414"/>
      <c r="X102" s="414"/>
      <c r="Y102" s="414"/>
      <c r="Z102" s="414"/>
      <c r="AA102" s="15"/>
      <c r="AB102" s="15"/>
      <c r="AC102" s="15"/>
      <c r="AD102" s="413"/>
      <c r="AE102" s="15"/>
      <c r="AF102" s="13"/>
      <c r="AG102" s="15"/>
      <c r="AH102" s="208"/>
    </row>
    <row r="103" spans="1:34" ht="15" customHeight="1">
      <c r="A103" s="207"/>
      <c r="B103" s="13"/>
      <c r="C103" s="13"/>
      <c r="D103" s="15"/>
      <c r="E103" s="15"/>
      <c r="F103" s="15"/>
      <c r="G103" s="15"/>
      <c r="H103" s="15"/>
      <c r="I103" s="15"/>
      <c r="J103" s="15"/>
      <c r="K103" s="15"/>
      <c r="L103" s="15"/>
      <c r="M103" s="414"/>
      <c r="N103" s="414"/>
      <c r="O103" s="414"/>
      <c r="P103" s="414"/>
      <c r="Q103" s="15"/>
      <c r="R103" s="419"/>
      <c r="S103" s="419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413"/>
      <c r="AE103" s="15"/>
      <c r="AF103" s="13"/>
      <c r="AG103" s="15"/>
      <c r="AH103" s="208"/>
    </row>
    <row r="104" spans="1:34" ht="15" customHeight="1">
      <c r="A104" s="207"/>
      <c r="B104" s="13"/>
      <c r="C104" s="13"/>
      <c r="D104" s="15"/>
      <c r="E104" s="15"/>
      <c r="F104" s="15"/>
      <c r="G104" s="15"/>
      <c r="H104" s="15"/>
      <c r="I104" s="15"/>
      <c r="J104" s="15"/>
      <c r="K104" s="15"/>
      <c r="L104" s="13"/>
      <c r="M104" s="414"/>
      <c r="N104" s="414"/>
      <c r="O104" s="414"/>
      <c r="P104" s="414"/>
      <c r="Q104" s="15"/>
      <c r="R104" s="419"/>
      <c r="S104" s="419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420"/>
      <c r="AE104" s="89"/>
      <c r="AF104" s="13"/>
      <c r="AG104" s="15"/>
      <c r="AH104" s="208"/>
    </row>
    <row r="105" spans="1:34" ht="15" customHeight="1">
      <c r="A105" s="207"/>
      <c r="B105" s="13"/>
      <c r="C105" s="13"/>
      <c r="D105" s="15"/>
      <c r="E105" s="15"/>
      <c r="F105" s="15"/>
      <c r="G105" s="15"/>
      <c r="H105" s="15"/>
      <c r="I105" s="15"/>
      <c r="J105" s="15"/>
      <c r="K105" s="15"/>
      <c r="L105" s="15"/>
      <c r="M105" s="414"/>
      <c r="N105" s="414"/>
      <c r="O105" s="414"/>
      <c r="P105" s="414"/>
      <c r="Q105" s="15"/>
      <c r="R105" s="419"/>
      <c r="S105" s="419"/>
      <c r="T105" s="15"/>
      <c r="U105" s="15"/>
      <c r="V105" s="15"/>
      <c r="W105" s="15"/>
      <c r="X105" s="13"/>
      <c r="Y105" s="19"/>
      <c r="Z105" s="19"/>
      <c r="AA105" s="19"/>
      <c r="AB105" s="13"/>
      <c r="AC105" s="13"/>
      <c r="AD105" s="420"/>
      <c r="AE105" s="89"/>
      <c r="AF105" s="13"/>
      <c r="AG105" s="15"/>
      <c r="AH105" s="208"/>
    </row>
    <row r="106" spans="1:34" ht="7.5" customHeight="1">
      <c r="A106" s="207"/>
      <c r="B106" s="13"/>
      <c r="C106" s="13"/>
      <c r="D106" s="15"/>
      <c r="E106" s="15"/>
      <c r="F106" s="15"/>
      <c r="G106" s="15"/>
      <c r="H106" s="15"/>
      <c r="I106" s="15"/>
      <c r="J106" s="15"/>
      <c r="K106" s="15"/>
      <c r="L106" s="13"/>
      <c r="M106" s="410"/>
      <c r="N106" s="410"/>
      <c r="O106" s="410"/>
      <c r="P106" s="410"/>
      <c r="Q106" s="15"/>
      <c r="R106" s="419"/>
      <c r="S106" s="419"/>
      <c r="T106" s="15"/>
      <c r="U106" s="15"/>
      <c r="V106" s="410"/>
      <c r="W106" s="410"/>
      <c r="X106" s="410"/>
      <c r="Y106" s="410"/>
      <c r="Z106" s="19"/>
      <c r="AA106" s="19"/>
      <c r="AB106" s="13"/>
      <c r="AC106" s="13"/>
      <c r="AD106" s="420"/>
      <c r="AE106" s="89"/>
      <c r="AF106" s="13"/>
      <c r="AG106" s="15"/>
      <c r="AH106" s="208"/>
    </row>
    <row r="107" spans="1:34" ht="7.5" customHeight="1">
      <c r="A107" s="207"/>
      <c r="B107" s="13"/>
      <c r="C107" s="13"/>
      <c r="D107" s="15"/>
      <c r="E107" s="15"/>
      <c r="F107" s="15"/>
      <c r="G107" s="15"/>
      <c r="H107" s="15"/>
      <c r="I107" s="15"/>
      <c r="J107" s="15"/>
      <c r="K107" s="15"/>
      <c r="L107" s="193"/>
      <c r="M107" s="193"/>
      <c r="N107" s="193"/>
      <c r="O107" s="193"/>
      <c r="P107" s="15"/>
      <c r="Q107" s="15"/>
      <c r="R107" s="419"/>
      <c r="S107" s="419"/>
      <c r="T107" s="15"/>
      <c r="U107" s="15"/>
      <c r="V107" s="410"/>
      <c r="W107" s="410"/>
      <c r="X107" s="410"/>
      <c r="Y107" s="410"/>
      <c r="Z107" s="194"/>
      <c r="AA107" s="194"/>
      <c r="AB107" s="13"/>
      <c r="AC107" s="13"/>
      <c r="AD107" s="420"/>
      <c r="AE107" s="165">
        <v>100</v>
      </c>
      <c r="AF107" s="165"/>
      <c r="AG107" s="15"/>
      <c r="AH107" s="206"/>
    </row>
    <row r="108" spans="1:34" ht="7.5" customHeight="1">
      <c r="A108" s="207"/>
      <c r="B108" s="13"/>
      <c r="C108" s="13"/>
      <c r="D108" s="15"/>
      <c r="E108" s="13"/>
      <c r="F108" s="13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410"/>
      <c r="W108" s="410"/>
      <c r="X108" s="410"/>
      <c r="Y108" s="410"/>
      <c r="Z108" s="15"/>
      <c r="AA108" s="15"/>
      <c r="AB108" s="13"/>
      <c r="AC108" s="13"/>
      <c r="AD108" s="420"/>
      <c r="AE108" s="413"/>
      <c r="AF108" s="166"/>
      <c r="AG108" s="15"/>
      <c r="AH108" s="209"/>
    </row>
    <row r="109" spans="1:34" ht="15" customHeight="1">
      <c r="A109" s="207"/>
      <c r="B109" s="13"/>
      <c r="C109" s="13"/>
      <c r="D109" s="15"/>
      <c r="E109" s="13"/>
      <c r="F109" s="13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93"/>
      <c r="W109" s="193"/>
      <c r="X109" s="193"/>
      <c r="Y109" s="193"/>
      <c r="Z109" s="15"/>
      <c r="AA109" s="15"/>
      <c r="AB109" s="13"/>
      <c r="AC109" s="13"/>
      <c r="AD109" s="420"/>
      <c r="AE109" s="413"/>
      <c r="AF109" s="166"/>
      <c r="AG109" s="15"/>
      <c r="AH109" s="209"/>
    </row>
    <row r="110" spans="1:34" ht="15" customHeight="1">
      <c r="A110" s="207"/>
      <c r="B110" s="13"/>
      <c r="C110" s="13"/>
      <c r="D110" s="15"/>
      <c r="E110" s="13"/>
      <c r="F110" s="13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414"/>
      <c r="W110" s="414"/>
      <c r="X110" s="414"/>
      <c r="Y110" s="193"/>
      <c r="Z110" s="15"/>
      <c r="AA110" s="15"/>
      <c r="AB110" s="13"/>
      <c r="AC110" s="13"/>
      <c r="AD110" s="420"/>
      <c r="AE110" s="413"/>
      <c r="AF110" s="166"/>
      <c r="AG110" s="15"/>
      <c r="AH110" s="209"/>
    </row>
    <row r="111" spans="1:34" ht="15" customHeight="1">
      <c r="A111" s="207"/>
      <c r="B111" s="13"/>
      <c r="C111" s="13"/>
      <c r="D111" s="15"/>
      <c r="E111" s="13"/>
      <c r="F111" s="13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414"/>
      <c r="W111" s="414"/>
      <c r="X111" s="414"/>
      <c r="Y111" s="15"/>
      <c r="Z111" s="15"/>
      <c r="AA111" s="15"/>
      <c r="AB111" s="13"/>
      <c r="AC111" s="13"/>
      <c r="AD111" s="420"/>
      <c r="AE111" s="165"/>
      <c r="AF111" s="415"/>
      <c r="AG111" s="15"/>
      <c r="AH111" s="209"/>
    </row>
    <row r="112" spans="1:34" ht="15" customHeight="1">
      <c r="A112" s="207"/>
      <c r="B112" s="13"/>
      <c r="C112" s="13"/>
      <c r="D112" s="15"/>
      <c r="E112" s="13"/>
      <c r="F112" s="13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414"/>
      <c r="W112" s="414"/>
      <c r="X112" s="414"/>
      <c r="Y112" s="193"/>
      <c r="Z112" s="193"/>
      <c r="AA112" s="15"/>
      <c r="AB112" s="13"/>
      <c r="AC112" s="13"/>
      <c r="AD112" s="420"/>
      <c r="AE112" s="165"/>
      <c r="AF112" s="416"/>
      <c r="AG112" s="15"/>
      <c r="AH112" s="417"/>
    </row>
    <row r="113" spans="1:34" ht="15" customHeight="1">
      <c r="A113" s="207"/>
      <c r="B113" s="13"/>
      <c r="C113" s="13"/>
      <c r="D113" s="15"/>
      <c r="E113" s="13"/>
      <c r="F113" s="15"/>
      <c r="G113" s="413">
        <v>200</v>
      </c>
      <c r="H113" s="15"/>
      <c r="I113" s="15"/>
      <c r="J113" s="15"/>
      <c r="K113" s="15"/>
      <c r="L113" s="15"/>
      <c r="M113" s="15"/>
      <c r="N113" s="15"/>
      <c r="O113" s="15"/>
      <c r="P113" s="413"/>
      <c r="Q113" s="15"/>
      <c r="R113" s="15"/>
      <c r="S113" s="15"/>
      <c r="T113" s="15"/>
      <c r="U113" s="15"/>
      <c r="V113" s="15"/>
      <c r="W113" s="410"/>
      <c r="X113" s="410"/>
      <c r="Y113" s="410"/>
      <c r="Z113" s="410"/>
      <c r="AA113" s="15"/>
      <c r="AB113" s="13"/>
      <c r="AC113" s="13"/>
      <c r="AD113" s="420"/>
      <c r="AE113" s="197"/>
      <c r="AF113" s="416"/>
      <c r="AG113" s="15"/>
      <c r="AH113" s="417"/>
    </row>
    <row r="114" spans="1:34" ht="15" customHeight="1">
      <c r="A114" s="207"/>
      <c r="B114" s="13"/>
      <c r="C114" s="13"/>
      <c r="D114" s="15"/>
      <c r="E114" s="13"/>
      <c r="F114" s="15"/>
      <c r="G114" s="413"/>
      <c r="H114" s="15"/>
      <c r="I114" s="15"/>
      <c r="J114" s="15"/>
      <c r="K114" s="15"/>
      <c r="L114" s="15"/>
      <c r="M114" s="15"/>
      <c r="N114" s="15"/>
      <c r="O114" s="15"/>
      <c r="P114" s="413"/>
      <c r="Q114" s="15"/>
      <c r="R114" s="17"/>
      <c r="S114" s="15"/>
      <c r="T114" s="15"/>
      <c r="U114" s="15"/>
      <c r="V114" s="15"/>
      <c r="W114" s="410"/>
      <c r="X114" s="410"/>
      <c r="Y114" s="410"/>
      <c r="Z114" s="410"/>
      <c r="AA114" s="15"/>
      <c r="AB114" s="418"/>
      <c r="AC114" s="13"/>
      <c r="AD114" s="420"/>
      <c r="AE114" s="198"/>
      <c r="AF114" s="413">
        <v>150</v>
      </c>
      <c r="AG114" s="15"/>
      <c r="AH114" s="417"/>
    </row>
    <row r="115" spans="1:34" ht="15" customHeight="1">
      <c r="A115" s="207"/>
      <c r="B115" s="13"/>
      <c r="C115" s="13"/>
      <c r="D115" s="15"/>
      <c r="E115" s="13"/>
      <c r="F115" s="15"/>
      <c r="G115" s="413"/>
      <c r="H115" s="15"/>
      <c r="I115" s="15"/>
      <c r="J115" s="15"/>
      <c r="K115" s="15"/>
      <c r="L115" s="15"/>
      <c r="M115" s="15"/>
      <c r="N115" s="15"/>
      <c r="O115" s="15"/>
      <c r="P115" s="413"/>
      <c r="Q115" s="15"/>
      <c r="R115" s="17"/>
      <c r="S115" s="15"/>
      <c r="T115" s="15"/>
      <c r="U115" s="15"/>
      <c r="V115" s="15"/>
      <c r="W115" s="15"/>
      <c r="X115" s="15"/>
      <c r="Y115" s="15"/>
      <c r="Z115" s="15"/>
      <c r="AA115" s="15"/>
      <c r="AB115" s="418"/>
      <c r="AC115" s="13"/>
      <c r="AD115" s="420"/>
      <c r="AE115" s="198"/>
      <c r="AF115" s="413"/>
      <c r="AG115" s="15"/>
      <c r="AH115" s="208"/>
    </row>
    <row r="116" spans="1:34" ht="15" customHeight="1">
      <c r="A116" s="207"/>
      <c r="B116" s="13"/>
      <c r="C116" s="13"/>
      <c r="D116" s="15"/>
      <c r="E116" s="13"/>
      <c r="F116" s="15"/>
      <c r="G116" s="413"/>
      <c r="H116" s="15"/>
      <c r="I116" s="15"/>
      <c r="J116" s="15"/>
      <c r="K116" s="15"/>
      <c r="L116" s="13"/>
      <c r="M116" s="13"/>
      <c r="N116" s="13"/>
      <c r="O116" s="13"/>
      <c r="P116" s="413"/>
      <c r="Q116" s="15"/>
      <c r="R116" s="199"/>
      <c r="S116" s="15"/>
      <c r="T116" s="15"/>
      <c r="U116" s="15"/>
      <c r="V116" s="15"/>
      <c r="W116" s="15"/>
      <c r="X116" s="15"/>
      <c r="Y116" s="15"/>
      <c r="Z116" s="15"/>
      <c r="AA116" s="15"/>
      <c r="AB116" s="418"/>
      <c r="AC116" s="15"/>
      <c r="AD116" s="420"/>
      <c r="AE116" s="198"/>
      <c r="AF116" s="413"/>
      <c r="AG116" s="15"/>
      <c r="AH116" s="208"/>
    </row>
    <row r="117" spans="1:34" ht="15" customHeight="1">
      <c r="A117" s="207"/>
      <c r="B117" s="13"/>
      <c r="C117" s="13"/>
      <c r="D117" s="15"/>
      <c r="E117" s="15"/>
      <c r="F117" s="15"/>
      <c r="G117" s="15"/>
      <c r="H117" s="15"/>
      <c r="I117" s="15"/>
      <c r="J117" s="15"/>
      <c r="K117" s="15"/>
      <c r="L117" s="193"/>
      <c r="M117" s="193"/>
      <c r="N117" s="193"/>
      <c r="O117" s="368"/>
      <c r="P117" s="368"/>
      <c r="Q117" s="368"/>
      <c r="R117" s="368"/>
      <c r="S117" s="15"/>
      <c r="T117" s="15"/>
      <c r="U117" s="15"/>
      <c r="V117" s="15"/>
      <c r="W117" s="15"/>
      <c r="X117" s="394"/>
      <c r="Y117" s="394"/>
      <c r="Z117" s="394"/>
      <c r="AA117" s="394"/>
      <c r="AB117" s="409"/>
      <c r="AC117" s="409"/>
      <c r="AD117" s="15"/>
      <c r="AE117" s="15"/>
      <c r="AF117" s="15"/>
      <c r="AG117" s="15"/>
      <c r="AH117" s="208"/>
    </row>
    <row r="118" spans="1:34" ht="15" customHeight="1">
      <c r="A118" s="207"/>
      <c r="B118" s="13"/>
      <c r="C118" s="13"/>
      <c r="D118" s="15"/>
      <c r="E118" s="15"/>
      <c r="F118" s="15"/>
      <c r="G118" s="15"/>
      <c r="H118" s="15"/>
      <c r="I118" s="15"/>
      <c r="J118" s="15"/>
      <c r="K118" s="15"/>
      <c r="L118" s="410"/>
      <c r="M118" s="410"/>
      <c r="N118" s="410"/>
      <c r="O118" s="410"/>
      <c r="P118" s="15"/>
      <c r="Q118" s="15"/>
      <c r="R118" s="15"/>
      <c r="S118" s="15"/>
      <c r="T118" s="15"/>
      <c r="U118" s="15"/>
      <c r="V118" s="15"/>
      <c r="W118" s="15"/>
      <c r="X118" s="411"/>
      <c r="Y118" s="411"/>
      <c r="Z118" s="411"/>
      <c r="AA118" s="411"/>
      <c r="AB118" s="412"/>
      <c r="AC118" s="412"/>
      <c r="AD118" s="15"/>
      <c r="AE118" s="15"/>
      <c r="AF118" s="15"/>
      <c r="AG118" s="15"/>
      <c r="AH118" s="208"/>
    </row>
    <row r="119" spans="1:34" ht="15" customHeight="1">
      <c r="A119" s="210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11"/>
    </row>
    <row r="120" spans="1:34" ht="15" customHeight="1">
      <c r="A120" s="212"/>
      <c r="B120" s="10"/>
      <c r="C120" s="10"/>
      <c r="D120" s="11"/>
      <c r="E120" s="9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9"/>
      <c r="AG120" s="11"/>
      <c r="AH120" s="213"/>
    </row>
    <row r="121" spans="1:34" ht="15" customHeight="1">
      <c r="A121" s="214" t="s">
        <v>4</v>
      </c>
      <c r="B121" s="26"/>
      <c r="C121" s="26"/>
      <c r="D121" s="27"/>
      <c r="E121" s="26" t="s">
        <v>5</v>
      </c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143" t="s">
        <v>6</v>
      </c>
      <c r="AG121" s="27"/>
      <c r="AH121" s="215" t="s">
        <v>7</v>
      </c>
    </row>
    <row r="122" spans="1:34" ht="15" customHeight="1">
      <c r="A122" s="210"/>
      <c r="B122" s="22"/>
      <c r="C122" s="22"/>
      <c r="D122" s="23"/>
      <c r="E122" s="21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1"/>
      <c r="AG122" s="23"/>
      <c r="AH122" s="216"/>
    </row>
    <row r="123" spans="1:34" ht="15" customHeight="1">
      <c r="A123" s="217"/>
      <c r="B123" s="31"/>
      <c r="C123" s="31"/>
      <c r="D123" s="32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9"/>
      <c r="AG123" s="11"/>
      <c r="AH123" s="213"/>
    </row>
    <row r="124" spans="1:34" ht="15" customHeight="1">
      <c r="A124" s="387" t="s">
        <v>8</v>
      </c>
      <c r="B124" s="368"/>
      <c r="C124" s="368"/>
      <c r="D124" s="388"/>
      <c r="E124" s="203"/>
      <c r="F124" s="203" t="s">
        <v>9</v>
      </c>
      <c r="G124" s="389">
        <f>G113/1000</f>
        <v>0.2</v>
      </c>
      <c r="H124" s="389"/>
      <c r="I124" s="218" t="s">
        <v>13</v>
      </c>
      <c r="J124" s="389">
        <f>AF114/1000</f>
        <v>0.15</v>
      </c>
      <c r="K124" s="389"/>
      <c r="L124" s="203" t="s">
        <v>10</v>
      </c>
      <c r="M124" s="219" t="s">
        <v>11</v>
      </c>
      <c r="N124" s="185">
        <v>2</v>
      </c>
      <c r="O124" s="220" t="s">
        <v>12</v>
      </c>
      <c r="P124" s="407">
        <f>M99/1000</f>
        <v>0.5</v>
      </c>
      <c r="Q124" s="407"/>
      <c r="R124" s="407"/>
      <c r="S124" s="221"/>
      <c r="T124" s="408"/>
      <c r="U124" s="408"/>
      <c r="V124" s="222"/>
      <c r="W124" s="389"/>
      <c r="X124" s="389"/>
      <c r="Y124" s="203"/>
      <c r="Z124" s="13"/>
      <c r="AA124" s="13"/>
      <c r="AB124" s="13"/>
      <c r="AC124" s="13"/>
      <c r="AD124" s="13"/>
      <c r="AE124" s="203"/>
      <c r="AF124" s="43"/>
      <c r="AG124" s="44"/>
      <c r="AH124" s="223"/>
    </row>
    <row r="125" spans="1:34" ht="15" customHeight="1">
      <c r="A125" s="404" t="s">
        <v>138</v>
      </c>
      <c r="B125" s="405"/>
      <c r="C125" s="405"/>
      <c r="D125" s="406"/>
      <c r="E125" s="224"/>
      <c r="F125" s="203"/>
      <c r="G125" s="13"/>
      <c r="H125" s="218"/>
      <c r="I125" s="203"/>
      <c r="J125" s="389"/>
      <c r="K125" s="389"/>
      <c r="L125" s="218"/>
      <c r="M125" s="389"/>
      <c r="N125" s="389"/>
      <c r="O125" s="203"/>
      <c r="P125" s="219"/>
      <c r="Q125" s="185"/>
      <c r="R125" s="220"/>
      <c r="S125" s="407"/>
      <c r="T125" s="407"/>
      <c r="U125" s="407"/>
      <c r="V125" s="224"/>
      <c r="W125" s="224"/>
      <c r="X125" s="225"/>
      <c r="Y125" s="226"/>
      <c r="Z125" s="203"/>
      <c r="AA125" s="203"/>
      <c r="AB125" s="203"/>
      <c r="AC125" s="203"/>
      <c r="AD125" s="13"/>
      <c r="AE125" s="203"/>
      <c r="AF125" s="43" t="s">
        <v>15</v>
      </c>
      <c r="AG125" s="44"/>
      <c r="AH125" s="223">
        <f>ROUND((G124+J124)/2*P124+T124*W124+(J125+M125)/2*S125,3)</f>
        <v>8.7999999999999995E-2</v>
      </c>
    </row>
    <row r="126" spans="1:34" ht="15" customHeight="1">
      <c r="A126" s="227"/>
      <c r="B126" s="191"/>
      <c r="C126" s="191"/>
      <c r="D126" s="192"/>
      <c r="E126" s="224"/>
      <c r="F126" s="203"/>
      <c r="G126" s="13"/>
      <c r="H126" s="218"/>
      <c r="I126" s="203"/>
      <c r="J126" s="228"/>
      <c r="K126" s="228"/>
      <c r="L126" s="218"/>
      <c r="M126" s="188"/>
      <c r="N126" s="188"/>
      <c r="O126" s="203"/>
      <c r="P126" s="219"/>
      <c r="Q126" s="185"/>
      <c r="R126" s="220"/>
      <c r="S126" s="229"/>
      <c r="T126" s="229"/>
      <c r="U126" s="229"/>
      <c r="V126" s="224"/>
      <c r="W126" s="224"/>
      <c r="X126" s="225"/>
      <c r="Y126" s="226"/>
      <c r="Z126" s="203"/>
      <c r="AA126" s="203"/>
      <c r="AB126" s="203"/>
      <c r="AC126" s="203"/>
      <c r="AD126" s="13"/>
      <c r="AE126" s="203"/>
      <c r="AF126" s="43"/>
      <c r="AG126" s="44"/>
      <c r="AH126" s="223"/>
    </row>
    <row r="127" spans="1:34" ht="15" customHeight="1">
      <c r="A127" s="387" t="s">
        <v>16</v>
      </c>
      <c r="B127" s="368"/>
      <c r="C127" s="368"/>
      <c r="D127" s="388"/>
      <c r="E127" s="224"/>
      <c r="F127" s="401">
        <f>G113/1000</f>
        <v>0.2</v>
      </c>
      <c r="G127" s="401"/>
      <c r="H127" s="401"/>
      <c r="I127" s="230"/>
      <c r="J127" s="402"/>
      <c r="K127" s="402"/>
      <c r="L127" s="402"/>
      <c r="M127" s="203"/>
      <c r="N127" s="401"/>
      <c r="O127" s="401"/>
      <c r="P127" s="401"/>
      <c r="Q127" s="226"/>
      <c r="R127" s="231"/>
      <c r="S127" s="185"/>
      <c r="T127" s="403"/>
      <c r="U127" s="403"/>
      <c r="V127" s="231"/>
      <c r="W127" s="203"/>
      <c r="X127" s="13"/>
      <c r="Y127" s="203"/>
      <c r="Z127" s="203"/>
      <c r="AA127" s="203"/>
      <c r="AB127" s="203"/>
      <c r="AC127" s="203"/>
      <c r="AD127" s="203"/>
      <c r="AE127" s="203"/>
      <c r="AF127" s="399" t="s">
        <v>17</v>
      </c>
      <c r="AG127" s="400"/>
      <c r="AH127" s="232">
        <f>F127+J127+N127</f>
        <v>0.2</v>
      </c>
    </row>
    <row r="128" spans="1:34" ht="15" customHeight="1">
      <c r="A128" s="387" t="s">
        <v>126</v>
      </c>
      <c r="B128" s="368"/>
      <c r="C128" s="368"/>
      <c r="D128" s="388"/>
      <c r="E128" s="224"/>
      <c r="F128" s="203"/>
      <c r="G128" s="203"/>
      <c r="H128" s="203"/>
      <c r="I128" s="203"/>
      <c r="J128" s="203"/>
      <c r="K128" s="203"/>
      <c r="L128" s="203"/>
      <c r="M128" s="203"/>
      <c r="N128" s="203"/>
      <c r="O128" s="226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189"/>
      <c r="AG128" s="190"/>
      <c r="AH128" s="233"/>
    </row>
    <row r="129" spans="1:34" ht="15" customHeight="1">
      <c r="A129" s="234"/>
      <c r="B129" s="186"/>
      <c r="C129" s="186"/>
      <c r="D129" s="187"/>
      <c r="E129" s="224"/>
      <c r="F129" s="203"/>
      <c r="G129" s="203"/>
      <c r="H129" s="203"/>
      <c r="I129" s="203"/>
      <c r="J129" s="203"/>
      <c r="K129" s="203"/>
      <c r="L129" s="203"/>
      <c r="M129" s="203"/>
      <c r="N129" s="203"/>
      <c r="O129" s="226"/>
      <c r="P129" s="203"/>
      <c r="Q129" s="203"/>
      <c r="R129" s="203"/>
      <c r="S129" s="203"/>
      <c r="T129" s="203"/>
      <c r="U129" s="203"/>
      <c r="V129" s="203"/>
      <c r="W129" s="203"/>
      <c r="X129" s="203"/>
      <c r="Y129" s="203"/>
      <c r="Z129" s="203"/>
      <c r="AA129" s="203"/>
      <c r="AB129" s="203"/>
      <c r="AC129" s="203"/>
      <c r="AD129" s="203"/>
      <c r="AE129" s="203"/>
      <c r="AF129" s="189"/>
      <c r="AG129" s="190"/>
      <c r="AH129" s="233"/>
    </row>
    <row r="130" spans="1:34" ht="15" customHeight="1">
      <c r="A130" s="387" t="s">
        <v>24</v>
      </c>
      <c r="B130" s="368"/>
      <c r="C130" s="368"/>
      <c r="D130" s="388"/>
      <c r="E130" s="224"/>
      <c r="F130" s="389">
        <f>AH125</f>
        <v>8.7999999999999995E-2</v>
      </c>
      <c r="G130" s="389"/>
      <c r="H130" s="389"/>
      <c r="I130" s="219" t="s">
        <v>11</v>
      </c>
      <c r="J130" s="393">
        <v>30</v>
      </c>
      <c r="K130" s="393"/>
      <c r="L130" s="203"/>
      <c r="M130" s="203"/>
      <c r="N130" s="203"/>
      <c r="O130" s="203"/>
      <c r="P130" s="203"/>
      <c r="Q130" s="203"/>
      <c r="R130" s="203"/>
      <c r="S130" s="203"/>
      <c r="T130" s="203"/>
      <c r="U130" s="203"/>
      <c r="V130" s="203"/>
      <c r="W130" s="203"/>
      <c r="X130" s="203"/>
      <c r="Y130" s="203"/>
      <c r="Z130" s="203"/>
      <c r="AA130" s="203"/>
      <c r="AB130" s="203"/>
      <c r="AC130" s="203"/>
      <c r="AD130" s="203"/>
      <c r="AE130" s="203"/>
      <c r="AF130" s="43" t="s">
        <v>17</v>
      </c>
      <c r="AG130" s="44"/>
      <c r="AH130" s="223">
        <f>ROUND(F130/J130,3)</f>
        <v>3.0000000000000001E-3</v>
      </c>
    </row>
    <row r="131" spans="1:34" ht="15" customHeight="1">
      <c r="A131" s="387" t="s">
        <v>25</v>
      </c>
      <c r="B131" s="368"/>
      <c r="C131" s="368"/>
      <c r="D131" s="388"/>
      <c r="E131" s="224"/>
      <c r="F131" s="203"/>
      <c r="G131" s="203"/>
      <c r="H131" s="203"/>
      <c r="I131" s="203"/>
      <c r="J131" s="203"/>
      <c r="K131" s="203"/>
      <c r="L131" s="203"/>
      <c r="M131" s="203"/>
      <c r="N131" s="203"/>
      <c r="O131" s="203"/>
      <c r="P131" s="203"/>
      <c r="Q131" s="203"/>
      <c r="R131" s="203"/>
      <c r="S131" s="203"/>
      <c r="T131" s="203"/>
      <c r="U131" s="203"/>
      <c r="V131" s="203"/>
      <c r="W131" s="203"/>
      <c r="X131" s="203"/>
      <c r="Y131" s="203"/>
      <c r="Z131" s="203"/>
      <c r="AA131" s="203"/>
      <c r="AB131" s="203"/>
      <c r="AC131" s="203"/>
      <c r="AD131" s="203"/>
      <c r="AE131" s="203"/>
      <c r="AF131" s="189"/>
      <c r="AG131" s="190"/>
      <c r="AH131" s="233"/>
    </row>
    <row r="132" spans="1:34" ht="15" customHeight="1">
      <c r="A132" s="234"/>
      <c r="B132" s="186"/>
      <c r="C132" s="186"/>
      <c r="D132" s="187"/>
      <c r="E132" s="203"/>
      <c r="F132" s="203"/>
      <c r="G132" s="203"/>
      <c r="H132" s="203"/>
      <c r="I132" s="203"/>
      <c r="J132" s="203"/>
      <c r="K132" s="203"/>
      <c r="L132" s="203"/>
      <c r="M132" s="203"/>
      <c r="N132" s="203"/>
      <c r="O132" s="203"/>
      <c r="P132" s="203"/>
      <c r="Q132" s="203"/>
      <c r="R132" s="203"/>
      <c r="S132" s="203"/>
      <c r="T132" s="203"/>
      <c r="U132" s="203"/>
      <c r="V132" s="203"/>
      <c r="W132" s="203"/>
      <c r="X132" s="203"/>
      <c r="Y132" s="203"/>
      <c r="Z132" s="203"/>
      <c r="AA132" s="203"/>
      <c r="AB132" s="203"/>
      <c r="AC132" s="203"/>
      <c r="AD132" s="203"/>
      <c r="AE132" s="203"/>
      <c r="AF132" s="189"/>
      <c r="AG132" s="190"/>
      <c r="AH132" s="233"/>
    </row>
    <row r="133" spans="1:34" ht="15" customHeight="1">
      <c r="A133" s="387" t="s">
        <v>30</v>
      </c>
      <c r="B133" s="368"/>
      <c r="C133" s="368"/>
      <c r="D133" s="388"/>
      <c r="E133" s="203"/>
      <c r="F133" s="203"/>
      <c r="G133" s="390">
        <v>0.2</v>
      </c>
      <c r="H133" s="390"/>
      <c r="I133" s="226"/>
      <c r="J133" s="389"/>
      <c r="K133" s="389"/>
      <c r="L133" s="235"/>
      <c r="M133" s="226"/>
      <c r="N133" s="13"/>
      <c r="O133" s="13"/>
      <c r="P133" s="235"/>
      <c r="Q133" s="13"/>
      <c r="R133" s="13"/>
      <c r="S133" s="13"/>
      <c r="T133" s="13"/>
      <c r="U133" s="13"/>
      <c r="V133" s="13"/>
      <c r="W133" s="13"/>
      <c r="X133" s="188"/>
      <c r="Y133" s="203"/>
      <c r="Z133" s="203"/>
      <c r="AA133" s="203"/>
      <c r="AB133" s="203"/>
      <c r="AC133" s="203"/>
      <c r="AD133" s="203"/>
      <c r="AE133" s="203"/>
      <c r="AF133" s="43" t="s">
        <v>17</v>
      </c>
      <c r="AG133" s="44"/>
      <c r="AH133" s="236">
        <f>ROUND(+J133+G133,3)</f>
        <v>0.2</v>
      </c>
    </row>
    <row r="134" spans="1:34" ht="15" customHeight="1">
      <c r="A134" s="237"/>
      <c r="B134" s="69"/>
      <c r="C134" s="69"/>
      <c r="D134" s="70"/>
      <c r="E134" s="224"/>
      <c r="F134" s="203"/>
      <c r="G134" s="203"/>
      <c r="H134" s="203"/>
      <c r="I134" s="203"/>
      <c r="J134" s="203"/>
      <c r="K134" s="203"/>
      <c r="L134" s="203"/>
      <c r="M134" s="203"/>
      <c r="N134" s="203"/>
      <c r="O134" s="203"/>
      <c r="P134" s="203"/>
      <c r="Q134" s="203"/>
      <c r="R134" s="203"/>
      <c r="S134" s="203"/>
      <c r="T134" s="203"/>
      <c r="U134" s="203"/>
      <c r="V134" s="203"/>
      <c r="W134" s="203"/>
      <c r="X134" s="203"/>
      <c r="Y134" s="203"/>
      <c r="Z134" s="203"/>
      <c r="AA134" s="203"/>
      <c r="AB134" s="203"/>
      <c r="AC134" s="203"/>
      <c r="AD134" s="203"/>
      <c r="AE134" s="203"/>
      <c r="AF134" s="189"/>
      <c r="AG134" s="190"/>
      <c r="AH134" s="238"/>
    </row>
    <row r="135" spans="1:34" ht="15" customHeight="1">
      <c r="A135" s="207"/>
      <c r="B135" s="13"/>
      <c r="C135" s="13"/>
      <c r="D135" s="14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2"/>
      <c r="AG135" s="14"/>
      <c r="AH135" s="206"/>
    </row>
    <row r="136" spans="1:34" ht="15" customHeight="1">
      <c r="A136" s="207"/>
      <c r="B136" s="13"/>
      <c r="C136" s="13"/>
      <c r="D136" s="14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2"/>
      <c r="AG136" s="14"/>
      <c r="AH136" s="206"/>
    </row>
    <row r="137" spans="1:34" ht="15" customHeight="1">
      <c r="A137" s="237"/>
      <c r="B137" s="69"/>
      <c r="C137" s="69"/>
      <c r="D137" s="70"/>
      <c r="E137" s="224"/>
      <c r="F137" s="203"/>
      <c r="G137" s="203"/>
      <c r="H137" s="203"/>
      <c r="I137" s="203"/>
      <c r="J137" s="203"/>
      <c r="K137" s="203"/>
      <c r="L137" s="203"/>
      <c r="M137" s="203"/>
      <c r="N137" s="203"/>
      <c r="O137" s="203"/>
      <c r="P137" s="203"/>
      <c r="Q137" s="203"/>
      <c r="R137" s="203"/>
      <c r="S137" s="203"/>
      <c r="T137" s="203"/>
      <c r="U137" s="203"/>
      <c r="V137" s="203"/>
      <c r="W137" s="203"/>
      <c r="X137" s="203"/>
      <c r="Y137" s="203"/>
      <c r="Z137" s="203"/>
      <c r="AA137" s="203"/>
      <c r="AB137" s="203"/>
      <c r="AC137" s="203"/>
      <c r="AD137" s="203"/>
      <c r="AE137" s="203"/>
      <c r="AF137" s="189"/>
      <c r="AG137" s="190"/>
      <c r="AH137" s="238"/>
    </row>
    <row r="138" spans="1:34" ht="15" customHeight="1">
      <c r="A138" s="387"/>
      <c r="B138" s="368"/>
      <c r="C138" s="368"/>
      <c r="D138" s="388"/>
      <c r="E138" s="203"/>
      <c r="F138" s="224"/>
      <c r="G138" s="185"/>
      <c r="H138" s="203"/>
      <c r="I138" s="390"/>
      <c r="J138" s="390"/>
      <c r="K138" s="231"/>
      <c r="L138" s="218"/>
      <c r="M138" s="389"/>
      <c r="N138" s="389"/>
      <c r="O138" s="389"/>
      <c r="P138" s="231"/>
      <c r="Q138" s="203"/>
      <c r="R138" s="218"/>
      <c r="S138" s="391"/>
      <c r="T138" s="391"/>
      <c r="U138" s="391"/>
      <c r="V138" s="239"/>
      <c r="W138" s="391"/>
      <c r="X138" s="391"/>
      <c r="Y138" s="391"/>
      <c r="Z138" s="239"/>
      <c r="AA138" s="219"/>
      <c r="AB138" s="203"/>
      <c r="AC138" s="203"/>
      <c r="AD138" s="185"/>
      <c r="AE138" s="185"/>
      <c r="AF138" s="43"/>
      <c r="AG138" s="44"/>
      <c r="AH138" s="240"/>
    </row>
    <row r="139" spans="1:34" ht="15" customHeight="1">
      <c r="A139" s="387"/>
      <c r="B139" s="368"/>
      <c r="C139" s="368"/>
      <c r="D139" s="388"/>
      <c r="E139" s="203"/>
      <c r="F139" s="203"/>
      <c r="G139" s="241"/>
      <c r="H139" s="219"/>
      <c r="I139" s="390"/>
      <c r="J139" s="390"/>
      <c r="K139" s="185"/>
      <c r="L139" s="219"/>
      <c r="M139" s="392"/>
      <c r="N139" s="392"/>
      <c r="O139" s="225"/>
      <c r="P139" s="242"/>
      <c r="Q139" s="243"/>
      <c r="R139" s="203"/>
      <c r="S139" s="203"/>
      <c r="T139" s="244"/>
      <c r="U139" s="243"/>
      <c r="V139" s="243"/>
      <c r="W139" s="203"/>
      <c r="X139" s="203"/>
      <c r="Y139" s="241"/>
      <c r="Z139" s="241"/>
      <c r="AA139" s="203"/>
      <c r="AB139" s="203"/>
      <c r="AC139" s="203"/>
      <c r="AD139" s="203"/>
      <c r="AE139" s="203"/>
      <c r="AF139" s="43"/>
      <c r="AG139" s="44"/>
      <c r="AH139" s="240"/>
    </row>
    <row r="140" spans="1:34" ht="15" customHeight="1">
      <c r="A140" s="237"/>
      <c r="B140" s="69"/>
      <c r="C140" s="69"/>
      <c r="D140" s="70"/>
      <c r="E140" s="203"/>
      <c r="F140" s="203"/>
      <c r="G140" s="203"/>
      <c r="H140" s="203"/>
      <c r="I140" s="203"/>
      <c r="J140" s="203"/>
      <c r="K140" s="203"/>
      <c r="L140" s="203"/>
      <c r="M140" s="203"/>
      <c r="N140" s="203"/>
      <c r="O140" s="203"/>
      <c r="P140" s="203"/>
      <c r="Q140" s="203"/>
      <c r="R140" s="203"/>
      <c r="S140" s="203"/>
      <c r="T140" s="203"/>
      <c r="U140" s="203"/>
      <c r="V140" s="203"/>
      <c r="W140" s="203"/>
      <c r="X140" s="203"/>
      <c r="Y140" s="203"/>
      <c r="Z140" s="203"/>
      <c r="AA140" s="203"/>
      <c r="AB140" s="203"/>
      <c r="AC140" s="203"/>
      <c r="AD140" s="203"/>
      <c r="AE140" s="203"/>
      <c r="AF140" s="189"/>
      <c r="AG140" s="190"/>
      <c r="AH140" s="238"/>
    </row>
    <row r="141" spans="1:34" ht="15" customHeight="1">
      <c r="A141" s="207"/>
      <c r="B141" s="13"/>
      <c r="C141" s="13"/>
      <c r="D141" s="14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2"/>
      <c r="AG141" s="14"/>
      <c r="AH141" s="206"/>
    </row>
    <row r="142" spans="1:34" ht="15" customHeight="1">
      <c r="A142" s="234"/>
      <c r="B142" s="186"/>
      <c r="C142" s="186"/>
      <c r="D142" s="187"/>
      <c r="E142" s="203"/>
      <c r="F142" s="203"/>
      <c r="G142" s="188"/>
      <c r="H142" s="188"/>
      <c r="I142" s="226"/>
      <c r="J142" s="185"/>
      <c r="K142" s="185"/>
      <c r="L142" s="235"/>
      <c r="M142" s="226"/>
      <c r="N142" s="188"/>
      <c r="O142" s="188"/>
      <c r="P142" s="235"/>
      <c r="Q142" s="13"/>
      <c r="R142" s="13"/>
      <c r="S142" s="13"/>
      <c r="T142" s="13"/>
      <c r="U142" s="13"/>
      <c r="V142" s="13"/>
      <c r="W142" s="13"/>
      <c r="X142" s="188"/>
      <c r="Y142" s="203"/>
      <c r="Z142" s="203"/>
      <c r="AA142" s="203"/>
      <c r="AB142" s="203"/>
      <c r="AC142" s="203"/>
      <c r="AD142" s="203"/>
      <c r="AE142" s="203"/>
      <c r="AF142" s="43"/>
      <c r="AG142" s="44"/>
      <c r="AH142" s="245"/>
    </row>
    <row r="143" spans="1:34" ht="15" customHeight="1">
      <c r="A143" s="234"/>
      <c r="B143" s="186"/>
      <c r="C143" s="186"/>
      <c r="D143" s="187"/>
      <c r="E143" s="203"/>
      <c r="F143" s="203"/>
      <c r="G143" s="185"/>
      <c r="H143" s="13"/>
      <c r="I143" s="246"/>
      <c r="J143" s="246"/>
      <c r="K143" s="231"/>
      <c r="L143" s="218"/>
      <c r="M143" s="188"/>
      <c r="N143" s="188"/>
      <c r="O143" s="231"/>
      <c r="P143" s="235"/>
      <c r="Q143" s="226"/>
      <c r="R143" s="185"/>
      <c r="S143" s="185"/>
      <c r="T143" s="235"/>
      <c r="U143" s="226"/>
      <c r="V143" s="188"/>
      <c r="W143" s="188"/>
      <c r="X143" s="188"/>
      <c r="Y143" s="203"/>
      <c r="Z143" s="203"/>
      <c r="AA143" s="203"/>
      <c r="AB143" s="203"/>
      <c r="AC143" s="203"/>
      <c r="AD143" s="203"/>
      <c r="AE143" s="203"/>
      <c r="AF143" s="43"/>
      <c r="AG143" s="44"/>
      <c r="AH143" s="245"/>
    </row>
    <row r="144" spans="1:34" ht="15" customHeight="1" thickBot="1">
      <c r="A144" s="247"/>
      <c r="B144" s="248"/>
      <c r="C144" s="248"/>
      <c r="D144" s="249"/>
      <c r="E144" s="250"/>
      <c r="F144" s="250"/>
      <c r="G144" s="250"/>
      <c r="H144" s="250"/>
      <c r="I144" s="250"/>
      <c r="J144" s="250"/>
      <c r="K144" s="250"/>
      <c r="L144" s="250"/>
      <c r="M144" s="250"/>
      <c r="N144" s="250"/>
      <c r="O144" s="250"/>
      <c r="P144" s="250"/>
      <c r="Q144" s="250"/>
      <c r="R144" s="250"/>
      <c r="S144" s="250"/>
      <c r="T144" s="250"/>
      <c r="U144" s="250"/>
      <c r="V144" s="250"/>
      <c r="W144" s="250"/>
      <c r="X144" s="250"/>
      <c r="Y144" s="250"/>
      <c r="Z144" s="250"/>
      <c r="AA144" s="250"/>
      <c r="AB144" s="250"/>
      <c r="AC144" s="250"/>
      <c r="AD144" s="250"/>
      <c r="AE144" s="250"/>
      <c r="AF144" s="251"/>
      <c r="AG144" s="252"/>
      <c r="AH144" s="253"/>
    </row>
  </sheetData>
  <mergeCells count="204">
    <mergeCell ref="A97:M98"/>
    <mergeCell ref="A45:D45"/>
    <mergeCell ref="G45:H45"/>
    <mergeCell ref="J45:K45"/>
    <mergeCell ref="N45:O45"/>
    <mergeCell ref="A43:D43"/>
    <mergeCell ref="I43:J43"/>
    <mergeCell ref="M43:N43"/>
    <mergeCell ref="A40:D40"/>
    <mergeCell ref="A42:D42"/>
    <mergeCell ref="I42:J42"/>
    <mergeCell ref="M42:O42"/>
    <mergeCell ref="M52:N54"/>
    <mergeCell ref="O70:R70"/>
    <mergeCell ref="A78:D78"/>
    <mergeCell ref="J78:K78"/>
    <mergeCell ref="M78:N78"/>
    <mergeCell ref="M91:O91"/>
    <mergeCell ref="A35:D35"/>
    <mergeCell ref="A39:D39"/>
    <mergeCell ref="F39:H39"/>
    <mergeCell ref="J39:K39"/>
    <mergeCell ref="G37:I37"/>
    <mergeCell ref="K37:M37"/>
    <mergeCell ref="A32:D32"/>
    <mergeCell ref="A34:D34"/>
    <mergeCell ref="F34:H34"/>
    <mergeCell ref="J34:L34"/>
    <mergeCell ref="A28:D28"/>
    <mergeCell ref="G28:H28"/>
    <mergeCell ref="J28:K28"/>
    <mergeCell ref="P28:R28"/>
    <mergeCell ref="A29:D29"/>
    <mergeCell ref="J29:K29"/>
    <mergeCell ref="M29:N29"/>
    <mergeCell ref="AF34:AG34"/>
    <mergeCell ref="A31:D31"/>
    <mergeCell ref="N34:S34"/>
    <mergeCell ref="U34:W34"/>
    <mergeCell ref="AF31:AG31"/>
    <mergeCell ref="F31:H31"/>
    <mergeCell ref="J31:L31"/>
    <mergeCell ref="N31:P31"/>
    <mergeCell ref="AH16:AH18"/>
    <mergeCell ref="AF18:AF20"/>
    <mergeCell ref="AE12:AE14"/>
    <mergeCell ref="AF15:AF17"/>
    <mergeCell ref="AD6:AD7"/>
    <mergeCell ref="AD8:AD20"/>
    <mergeCell ref="M7:P9"/>
    <mergeCell ref="R7:S11"/>
    <mergeCell ref="M10:P10"/>
    <mergeCell ref="V10:Y10"/>
    <mergeCell ref="G17:G20"/>
    <mergeCell ref="P17:P20"/>
    <mergeCell ref="W17:Z18"/>
    <mergeCell ref="AB18:AB20"/>
    <mergeCell ref="M3:N5"/>
    <mergeCell ref="V11:Y12"/>
    <mergeCell ref="V14:X16"/>
    <mergeCell ref="Y3:Z5"/>
    <mergeCell ref="M6:O6"/>
    <mergeCell ref="S6:U6"/>
    <mergeCell ref="V6:Z6"/>
    <mergeCell ref="Y52:Z54"/>
    <mergeCell ref="M55:O55"/>
    <mergeCell ref="S55:U55"/>
    <mergeCell ref="V55:Z55"/>
    <mergeCell ref="AB21:AC21"/>
    <mergeCell ref="L22:O22"/>
    <mergeCell ref="X22:AA22"/>
    <mergeCell ref="AB22:AC22"/>
    <mergeCell ref="S37:U37"/>
    <mergeCell ref="X21:AA21"/>
    <mergeCell ref="O21:R21"/>
    <mergeCell ref="W42:Y42"/>
    <mergeCell ref="S42:U42"/>
    <mergeCell ref="T28:U28"/>
    <mergeCell ref="W28:X28"/>
    <mergeCell ref="T31:U31"/>
    <mergeCell ref="S29:U29"/>
    <mergeCell ref="P37:Q37"/>
    <mergeCell ref="AH65:AH67"/>
    <mergeCell ref="G66:G69"/>
    <mergeCell ref="P66:P69"/>
    <mergeCell ref="W66:Z67"/>
    <mergeCell ref="AB67:AB69"/>
    <mergeCell ref="AF67:AF69"/>
    <mergeCell ref="AD55:AD56"/>
    <mergeCell ref="M56:P58"/>
    <mergeCell ref="R56:S60"/>
    <mergeCell ref="AD57:AD69"/>
    <mergeCell ref="M59:P59"/>
    <mergeCell ref="V59:Y59"/>
    <mergeCell ref="V60:Y61"/>
    <mergeCell ref="X70:AA70"/>
    <mergeCell ref="AB70:AC70"/>
    <mergeCell ref="L71:O71"/>
    <mergeCell ref="X71:AA71"/>
    <mergeCell ref="AB71:AC71"/>
    <mergeCell ref="AE61:AE63"/>
    <mergeCell ref="V63:X65"/>
    <mergeCell ref="AF64:AF66"/>
    <mergeCell ref="W77:X77"/>
    <mergeCell ref="S78:U78"/>
    <mergeCell ref="A77:D77"/>
    <mergeCell ref="G77:H77"/>
    <mergeCell ref="J77:K77"/>
    <mergeCell ref="P77:R77"/>
    <mergeCell ref="T77:U77"/>
    <mergeCell ref="A84:D84"/>
    <mergeCell ref="G86:I86"/>
    <mergeCell ref="K86:M86"/>
    <mergeCell ref="P86:Q86"/>
    <mergeCell ref="S86:U86"/>
    <mergeCell ref="AF80:AG80"/>
    <mergeCell ref="A81:D81"/>
    <mergeCell ref="A83:D83"/>
    <mergeCell ref="F83:H83"/>
    <mergeCell ref="J83:L83"/>
    <mergeCell ref="N83:S83"/>
    <mergeCell ref="U83:W83"/>
    <mergeCell ref="AF83:AG83"/>
    <mergeCell ref="A80:D80"/>
    <mergeCell ref="F80:H80"/>
    <mergeCell ref="J80:L80"/>
    <mergeCell ref="N80:P80"/>
    <mergeCell ref="T80:U80"/>
    <mergeCell ref="W91:Y91"/>
    <mergeCell ref="A92:D92"/>
    <mergeCell ref="I92:J92"/>
    <mergeCell ref="M92:N92"/>
    <mergeCell ref="A88:D88"/>
    <mergeCell ref="F88:H88"/>
    <mergeCell ref="J88:K88"/>
    <mergeCell ref="A89:D89"/>
    <mergeCell ref="A91:D91"/>
    <mergeCell ref="I91:J91"/>
    <mergeCell ref="AD102:AD103"/>
    <mergeCell ref="M103:P105"/>
    <mergeCell ref="R103:S107"/>
    <mergeCell ref="AD104:AD116"/>
    <mergeCell ref="M106:P106"/>
    <mergeCell ref="V106:Y106"/>
    <mergeCell ref="V107:Y108"/>
    <mergeCell ref="M99:N101"/>
    <mergeCell ref="Y99:Z101"/>
    <mergeCell ref="M102:O102"/>
    <mergeCell ref="S102:U102"/>
    <mergeCell ref="V102:Z102"/>
    <mergeCell ref="AB117:AC117"/>
    <mergeCell ref="L118:O118"/>
    <mergeCell ref="X118:AA118"/>
    <mergeCell ref="AB118:AC118"/>
    <mergeCell ref="AE108:AE110"/>
    <mergeCell ref="V110:X112"/>
    <mergeCell ref="AF111:AF113"/>
    <mergeCell ref="AH112:AH114"/>
    <mergeCell ref="G113:G116"/>
    <mergeCell ref="P113:P116"/>
    <mergeCell ref="W113:Z114"/>
    <mergeCell ref="AB114:AB116"/>
    <mergeCell ref="AF114:AF116"/>
    <mergeCell ref="AF127:AG127"/>
    <mergeCell ref="A128:D128"/>
    <mergeCell ref="A127:D127"/>
    <mergeCell ref="F127:H127"/>
    <mergeCell ref="J127:L127"/>
    <mergeCell ref="N127:P127"/>
    <mergeCell ref="T127:U127"/>
    <mergeCell ref="W124:X124"/>
    <mergeCell ref="A125:D125"/>
    <mergeCell ref="J125:K125"/>
    <mergeCell ref="M125:N125"/>
    <mergeCell ref="S125:U125"/>
    <mergeCell ref="A124:D124"/>
    <mergeCell ref="G124:H124"/>
    <mergeCell ref="J124:K124"/>
    <mergeCell ref="P124:R124"/>
    <mergeCell ref="T124:U124"/>
    <mergeCell ref="A1:M2"/>
    <mergeCell ref="A133:D133"/>
    <mergeCell ref="J133:K133"/>
    <mergeCell ref="G133:H133"/>
    <mergeCell ref="A50:L51"/>
    <mergeCell ref="M138:O138"/>
    <mergeCell ref="S138:U138"/>
    <mergeCell ref="W138:Y138"/>
    <mergeCell ref="A139:D139"/>
    <mergeCell ref="I139:J139"/>
    <mergeCell ref="M139:N139"/>
    <mergeCell ref="A130:D130"/>
    <mergeCell ref="F130:H130"/>
    <mergeCell ref="J130:K130"/>
    <mergeCell ref="A131:D131"/>
    <mergeCell ref="A138:D138"/>
    <mergeCell ref="I138:J138"/>
    <mergeCell ref="O117:R117"/>
    <mergeCell ref="X117:AA117"/>
    <mergeCell ref="A94:D94"/>
    <mergeCell ref="G94:H94"/>
    <mergeCell ref="J94:K94"/>
    <mergeCell ref="N94:O94"/>
    <mergeCell ref="S91:U91"/>
  </mergeCells>
  <phoneticPr fontId="4" type="noConversion"/>
  <pageMargins left="0.56999999999999995" right="0.70866141732283472" top="0.98425196850393704" bottom="0.98425196850393704" header="0.51181102362204722" footer="0.51181102362204722"/>
  <pageSetup paperSize="9" orientation="portrait" horizontalDpi="4294967292" verticalDpi="300" r:id="rId1"/>
  <headerFooter alignWithMargins="0"/>
  <rowBreaks count="2" manualBreakCount="2">
    <brk id="49" max="33" man="1"/>
    <brk id="96" max="3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3:AE37"/>
  <sheetViews>
    <sheetView view="pageBreakPreview" topLeftCell="A10" workbookViewId="0">
      <selection activeCell="W11" sqref="W11"/>
    </sheetView>
  </sheetViews>
  <sheetFormatPr defaultColWidth="8.77734375" defaultRowHeight="14.25"/>
  <cols>
    <col min="1" max="23" width="2.33203125" style="264" customWidth="1"/>
    <col min="24" max="24" width="3.5546875" style="264" bestFit="1" customWidth="1"/>
    <col min="25" max="31" width="2.33203125" style="264" customWidth="1"/>
    <col min="32" max="256" width="8.77734375" style="264"/>
    <col min="257" max="279" width="2.33203125" style="264" customWidth="1"/>
    <col min="280" max="280" width="3.5546875" style="264" bestFit="1" customWidth="1"/>
    <col min="281" max="287" width="2.33203125" style="264" customWidth="1"/>
    <col min="288" max="512" width="8.77734375" style="264"/>
    <col min="513" max="535" width="2.33203125" style="264" customWidth="1"/>
    <col min="536" max="536" width="3.5546875" style="264" bestFit="1" customWidth="1"/>
    <col min="537" max="543" width="2.33203125" style="264" customWidth="1"/>
    <col min="544" max="768" width="8.77734375" style="264"/>
    <col min="769" max="791" width="2.33203125" style="264" customWidth="1"/>
    <col min="792" max="792" width="3.5546875" style="264" bestFit="1" customWidth="1"/>
    <col min="793" max="799" width="2.33203125" style="264" customWidth="1"/>
    <col min="800" max="1024" width="8.77734375" style="264"/>
    <col min="1025" max="1047" width="2.33203125" style="264" customWidth="1"/>
    <col min="1048" max="1048" width="3.5546875" style="264" bestFit="1" customWidth="1"/>
    <col min="1049" max="1055" width="2.33203125" style="264" customWidth="1"/>
    <col min="1056" max="1280" width="8.77734375" style="264"/>
    <col min="1281" max="1303" width="2.33203125" style="264" customWidth="1"/>
    <col min="1304" max="1304" width="3.5546875" style="264" bestFit="1" customWidth="1"/>
    <col min="1305" max="1311" width="2.33203125" style="264" customWidth="1"/>
    <col min="1312" max="1536" width="8.77734375" style="264"/>
    <col min="1537" max="1559" width="2.33203125" style="264" customWidth="1"/>
    <col min="1560" max="1560" width="3.5546875" style="264" bestFit="1" customWidth="1"/>
    <col min="1561" max="1567" width="2.33203125" style="264" customWidth="1"/>
    <col min="1568" max="1792" width="8.77734375" style="264"/>
    <col min="1793" max="1815" width="2.33203125" style="264" customWidth="1"/>
    <col min="1816" max="1816" width="3.5546875" style="264" bestFit="1" customWidth="1"/>
    <col min="1817" max="1823" width="2.33203125" style="264" customWidth="1"/>
    <col min="1824" max="2048" width="8.77734375" style="264"/>
    <col min="2049" max="2071" width="2.33203125" style="264" customWidth="1"/>
    <col min="2072" max="2072" width="3.5546875" style="264" bestFit="1" customWidth="1"/>
    <col min="2073" max="2079" width="2.33203125" style="264" customWidth="1"/>
    <col min="2080" max="2304" width="8.77734375" style="264"/>
    <col min="2305" max="2327" width="2.33203125" style="264" customWidth="1"/>
    <col min="2328" max="2328" width="3.5546875" style="264" bestFit="1" customWidth="1"/>
    <col min="2329" max="2335" width="2.33203125" style="264" customWidth="1"/>
    <col min="2336" max="2560" width="8.77734375" style="264"/>
    <col min="2561" max="2583" width="2.33203125" style="264" customWidth="1"/>
    <col min="2584" max="2584" width="3.5546875" style="264" bestFit="1" customWidth="1"/>
    <col min="2585" max="2591" width="2.33203125" style="264" customWidth="1"/>
    <col min="2592" max="2816" width="8.77734375" style="264"/>
    <col min="2817" max="2839" width="2.33203125" style="264" customWidth="1"/>
    <col min="2840" max="2840" width="3.5546875" style="264" bestFit="1" customWidth="1"/>
    <col min="2841" max="2847" width="2.33203125" style="264" customWidth="1"/>
    <col min="2848" max="3072" width="8.77734375" style="264"/>
    <col min="3073" max="3095" width="2.33203125" style="264" customWidth="1"/>
    <col min="3096" max="3096" width="3.5546875" style="264" bestFit="1" customWidth="1"/>
    <col min="3097" max="3103" width="2.33203125" style="264" customWidth="1"/>
    <col min="3104" max="3328" width="8.77734375" style="264"/>
    <col min="3329" max="3351" width="2.33203125" style="264" customWidth="1"/>
    <col min="3352" max="3352" width="3.5546875" style="264" bestFit="1" customWidth="1"/>
    <col min="3353" max="3359" width="2.33203125" style="264" customWidth="1"/>
    <col min="3360" max="3584" width="8.77734375" style="264"/>
    <col min="3585" max="3607" width="2.33203125" style="264" customWidth="1"/>
    <col min="3608" max="3608" width="3.5546875" style="264" bestFit="1" customWidth="1"/>
    <col min="3609" max="3615" width="2.33203125" style="264" customWidth="1"/>
    <col min="3616" max="3840" width="8.77734375" style="264"/>
    <col min="3841" max="3863" width="2.33203125" style="264" customWidth="1"/>
    <col min="3864" max="3864" width="3.5546875" style="264" bestFit="1" customWidth="1"/>
    <col min="3865" max="3871" width="2.33203125" style="264" customWidth="1"/>
    <col min="3872" max="4096" width="8.77734375" style="264"/>
    <col min="4097" max="4119" width="2.33203125" style="264" customWidth="1"/>
    <col min="4120" max="4120" width="3.5546875" style="264" bestFit="1" customWidth="1"/>
    <col min="4121" max="4127" width="2.33203125" style="264" customWidth="1"/>
    <col min="4128" max="4352" width="8.77734375" style="264"/>
    <col min="4353" max="4375" width="2.33203125" style="264" customWidth="1"/>
    <col min="4376" max="4376" width="3.5546875" style="264" bestFit="1" customWidth="1"/>
    <col min="4377" max="4383" width="2.33203125" style="264" customWidth="1"/>
    <col min="4384" max="4608" width="8.77734375" style="264"/>
    <col min="4609" max="4631" width="2.33203125" style="264" customWidth="1"/>
    <col min="4632" max="4632" width="3.5546875" style="264" bestFit="1" customWidth="1"/>
    <col min="4633" max="4639" width="2.33203125" style="264" customWidth="1"/>
    <col min="4640" max="4864" width="8.77734375" style="264"/>
    <col min="4865" max="4887" width="2.33203125" style="264" customWidth="1"/>
    <col min="4888" max="4888" width="3.5546875" style="264" bestFit="1" customWidth="1"/>
    <col min="4889" max="4895" width="2.33203125" style="264" customWidth="1"/>
    <col min="4896" max="5120" width="8.77734375" style="264"/>
    <col min="5121" max="5143" width="2.33203125" style="264" customWidth="1"/>
    <col min="5144" max="5144" width="3.5546875" style="264" bestFit="1" customWidth="1"/>
    <col min="5145" max="5151" width="2.33203125" style="264" customWidth="1"/>
    <col min="5152" max="5376" width="8.77734375" style="264"/>
    <col min="5377" max="5399" width="2.33203125" style="264" customWidth="1"/>
    <col min="5400" max="5400" width="3.5546875" style="264" bestFit="1" customWidth="1"/>
    <col min="5401" max="5407" width="2.33203125" style="264" customWidth="1"/>
    <col min="5408" max="5632" width="8.77734375" style="264"/>
    <col min="5633" max="5655" width="2.33203125" style="264" customWidth="1"/>
    <col min="5656" max="5656" width="3.5546875" style="264" bestFit="1" customWidth="1"/>
    <col min="5657" max="5663" width="2.33203125" style="264" customWidth="1"/>
    <col min="5664" max="5888" width="8.77734375" style="264"/>
    <col min="5889" max="5911" width="2.33203125" style="264" customWidth="1"/>
    <col min="5912" max="5912" width="3.5546875" style="264" bestFit="1" customWidth="1"/>
    <col min="5913" max="5919" width="2.33203125" style="264" customWidth="1"/>
    <col min="5920" max="6144" width="8.77734375" style="264"/>
    <col min="6145" max="6167" width="2.33203125" style="264" customWidth="1"/>
    <col min="6168" max="6168" width="3.5546875" style="264" bestFit="1" customWidth="1"/>
    <col min="6169" max="6175" width="2.33203125" style="264" customWidth="1"/>
    <col min="6176" max="6400" width="8.77734375" style="264"/>
    <col min="6401" max="6423" width="2.33203125" style="264" customWidth="1"/>
    <col min="6424" max="6424" width="3.5546875" style="264" bestFit="1" customWidth="1"/>
    <col min="6425" max="6431" width="2.33203125" style="264" customWidth="1"/>
    <col min="6432" max="6656" width="8.77734375" style="264"/>
    <col min="6657" max="6679" width="2.33203125" style="264" customWidth="1"/>
    <col min="6680" max="6680" width="3.5546875" style="264" bestFit="1" customWidth="1"/>
    <col min="6681" max="6687" width="2.33203125" style="264" customWidth="1"/>
    <col min="6688" max="6912" width="8.77734375" style="264"/>
    <col min="6913" max="6935" width="2.33203125" style="264" customWidth="1"/>
    <col min="6936" max="6936" width="3.5546875" style="264" bestFit="1" customWidth="1"/>
    <col min="6937" max="6943" width="2.33203125" style="264" customWidth="1"/>
    <col min="6944" max="7168" width="8.77734375" style="264"/>
    <col min="7169" max="7191" width="2.33203125" style="264" customWidth="1"/>
    <col min="7192" max="7192" width="3.5546875" style="264" bestFit="1" customWidth="1"/>
    <col min="7193" max="7199" width="2.33203125" style="264" customWidth="1"/>
    <col min="7200" max="7424" width="8.77734375" style="264"/>
    <col min="7425" max="7447" width="2.33203125" style="264" customWidth="1"/>
    <col min="7448" max="7448" width="3.5546875" style="264" bestFit="1" customWidth="1"/>
    <col min="7449" max="7455" width="2.33203125" style="264" customWidth="1"/>
    <col min="7456" max="7680" width="8.77734375" style="264"/>
    <col min="7681" max="7703" width="2.33203125" style="264" customWidth="1"/>
    <col min="7704" max="7704" width="3.5546875" style="264" bestFit="1" customWidth="1"/>
    <col min="7705" max="7711" width="2.33203125" style="264" customWidth="1"/>
    <col min="7712" max="7936" width="8.77734375" style="264"/>
    <col min="7937" max="7959" width="2.33203125" style="264" customWidth="1"/>
    <col min="7960" max="7960" width="3.5546875" style="264" bestFit="1" customWidth="1"/>
    <col min="7961" max="7967" width="2.33203125" style="264" customWidth="1"/>
    <col min="7968" max="8192" width="8.77734375" style="264"/>
    <col min="8193" max="8215" width="2.33203125" style="264" customWidth="1"/>
    <col min="8216" max="8216" width="3.5546875" style="264" bestFit="1" customWidth="1"/>
    <col min="8217" max="8223" width="2.33203125" style="264" customWidth="1"/>
    <col min="8224" max="8448" width="8.77734375" style="264"/>
    <col min="8449" max="8471" width="2.33203125" style="264" customWidth="1"/>
    <col min="8472" max="8472" width="3.5546875" style="264" bestFit="1" customWidth="1"/>
    <col min="8473" max="8479" width="2.33203125" style="264" customWidth="1"/>
    <col min="8480" max="8704" width="8.77734375" style="264"/>
    <col min="8705" max="8727" width="2.33203125" style="264" customWidth="1"/>
    <col min="8728" max="8728" width="3.5546875" style="264" bestFit="1" customWidth="1"/>
    <col min="8729" max="8735" width="2.33203125" style="264" customWidth="1"/>
    <col min="8736" max="8960" width="8.77734375" style="264"/>
    <col min="8961" max="8983" width="2.33203125" style="264" customWidth="1"/>
    <col min="8984" max="8984" width="3.5546875" style="264" bestFit="1" customWidth="1"/>
    <col min="8985" max="8991" width="2.33203125" style="264" customWidth="1"/>
    <col min="8992" max="9216" width="8.77734375" style="264"/>
    <col min="9217" max="9239" width="2.33203125" style="264" customWidth="1"/>
    <col min="9240" max="9240" width="3.5546875" style="264" bestFit="1" customWidth="1"/>
    <col min="9241" max="9247" width="2.33203125" style="264" customWidth="1"/>
    <col min="9248" max="9472" width="8.77734375" style="264"/>
    <col min="9473" max="9495" width="2.33203125" style="264" customWidth="1"/>
    <col min="9496" max="9496" width="3.5546875" style="264" bestFit="1" customWidth="1"/>
    <col min="9497" max="9503" width="2.33203125" style="264" customWidth="1"/>
    <col min="9504" max="9728" width="8.77734375" style="264"/>
    <col min="9729" max="9751" width="2.33203125" style="264" customWidth="1"/>
    <col min="9752" max="9752" width="3.5546875" style="264" bestFit="1" customWidth="1"/>
    <col min="9753" max="9759" width="2.33203125" style="264" customWidth="1"/>
    <col min="9760" max="9984" width="8.77734375" style="264"/>
    <col min="9985" max="10007" width="2.33203125" style="264" customWidth="1"/>
    <col min="10008" max="10008" width="3.5546875" style="264" bestFit="1" customWidth="1"/>
    <col min="10009" max="10015" width="2.33203125" style="264" customWidth="1"/>
    <col min="10016" max="10240" width="8.77734375" style="264"/>
    <col min="10241" max="10263" width="2.33203125" style="264" customWidth="1"/>
    <col min="10264" max="10264" width="3.5546875" style="264" bestFit="1" customWidth="1"/>
    <col min="10265" max="10271" width="2.33203125" style="264" customWidth="1"/>
    <col min="10272" max="10496" width="8.77734375" style="264"/>
    <col min="10497" max="10519" width="2.33203125" style="264" customWidth="1"/>
    <col min="10520" max="10520" width="3.5546875" style="264" bestFit="1" customWidth="1"/>
    <col min="10521" max="10527" width="2.33203125" style="264" customWidth="1"/>
    <col min="10528" max="10752" width="8.77734375" style="264"/>
    <col min="10753" max="10775" width="2.33203125" style="264" customWidth="1"/>
    <col min="10776" max="10776" width="3.5546875" style="264" bestFit="1" customWidth="1"/>
    <col min="10777" max="10783" width="2.33203125" style="264" customWidth="1"/>
    <col min="10784" max="11008" width="8.77734375" style="264"/>
    <col min="11009" max="11031" width="2.33203125" style="264" customWidth="1"/>
    <col min="11032" max="11032" width="3.5546875" style="264" bestFit="1" customWidth="1"/>
    <col min="11033" max="11039" width="2.33203125" style="264" customWidth="1"/>
    <col min="11040" max="11264" width="8.77734375" style="264"/>
    <col min="11265" max="11287" width="2.33203125" style="264" customWidth="1"/>
    <col min="11288" max="11288" width="3.5546875" style="264" bestFit="1" customWidth="1"/>
    <col min="11289" max="11295" width="2.33203125" style="264" customWidth="1"/>
    <col min="11296" max="11520" width="8.77734375" style="264"/>
    <col min="11521" max="11543" width="2.33203125" style="264" customWidth="1"/>
    <col min="11544" max="11544" width="3.5546875" style="264" bestFit="1" customWidth="1"/>
    <col min="11545" max="11551" width="2.33203125" style="264" customWidth="1"/>
    <col min="11552" max="11776" width="8.77734375" style="264"/>
    <col min="11777" max="11799" width="2.33203125" style="264" customWidth="1"/>
    <col min="11800" max="11800" width="3.5546875" style="264" bestFit="1" customWidth="1"/>
    <col min="11801" max="11807" width="2.33203125" style="264" customWidth="1"/>
    <col min="11808" max="12032" width="8.77734375" style="264"/>
    <col min="12033" max="12055" width="2.33203125" style="264" customWidth="1"/>
    <col min="12056" max="12056" width="3.5546875" style="264" bestFit="1" customWidth="1"/>
    <col min="12057" max="12063" width="2.33203125" style="264" customWidth="1"/>
    <col min="12064" max="12288" width="8.77734375" style="264"/>
    <col min="12289" max="12311" width="2.33203125" style="264" customWidth="1"/>
    <col min="12312" max="12312" width="3.5546875" style="264" bestFit="1" customWidth="1"/>
    <col min="12313" max="12319" width="2.33203125" style="264" customWidth="1"/>
    <col min="12320" max="12544" width="8.77734375" style="264"/>
    <col min="12545" max="12567" width="2.33203125" style="264" customWidth="1"/>
    <col min="12568" max="12568" width="3.5546875" style="264" bestFit="1" customWidth="1"/>
    <col min="12569" max="12575" width="2.33203125" style="264" customWidth="1"/>
    <col min="12576" max="12800" width="8.77734375" style="264"/>
    <col min="12801" max="12823" width="2.33203125" style="264" customWidth="1"/>
    <col min="12824" max="12824" width="3.5546875" style="264" bestFit="1" customWidth="1"/>
    <col min="12825" max="12831" width="2.33203125" style="264" customWidth="1"/>
    <col min="12832" max="13056" width="8.77734375" style="264"/>
    <col min="13057" max="13079" width="2.33203125" style="264" customWidth="1"/>
    <col min="13080" max="13080" width="3.5546875" style="264" bestFit="1" customWidth="1"/>
    <col min="13081" max="13087" width="2.33203125" style="264" customWidth="1"/>
    <col min="13088" max="13312" width="8.77734375" style="264"/>
    <col min="13313" max="13335" width="2.33203125" style="264" customWidth="1"/>
    <col min="13336" max="13336" width="3.5546875" style="264" bestFit="1" customWidth="1"/>
    <col min="13337" max="13343" width="2.33203125" style="264" customWidth="1"/>
    <col min="13344" max="13568" width="8.77734375" style="264"/>
    <col min="13569" max="13591" width="2.33203125" style="264" customWidth="1"/>
    <col min="13592" max="13592" width="3.5546875" style="264" bestFit="1" customWidth="1"/>
    <col min="13593" max="13599" width="2.33203125" style="264" customWidth="1"/>
    <col min="13600" max="13824" width="8.77734375" style="264"/>
    <col min="13825" max="13847" width="2.33203125" style="264" customWidth="1"/>
    <col min="13848" max="13848" width="3.5546875" style="264" bestFit="1" customWidth="1"/>
    <col min="13849" max="13855" width="2.33203125" style="264" customWidth="1"/>
    <col min="13856" max="14080" width="8.77734375" style="264"/>
    <col min="14081" max="14103" width="2.33203125" style="264" customWidth="1"/>
    <col min="14104" max="14104" width="3.5546875" style="264" bestFit="1" customWidth="1"/>
    <col min="14105" max="14111" width="2.33203125" style="264" customWidth="1"/>
    <col min="14112" max="14336" width="8.77734375" style="264"/>
    <col min="14337" max="14359" width="2.33203125" style="264" customWidth="1"/>
    <col min="14360" max="14360" width="3.5546875" style="264" bestFit="1" customWidth="1"/>
    <col min="14361" max="14367" width="2.33203125" style="264" customWidth="1"/>
    <col min="14368" max="14592" width="8.77734375" style="264"/>
    <col min="14593" max="14615" width="2.33203125" style="264" customWidth="1"/>
    <col min="14616" max="14616" width="3.5546875" style="264" bestFit="1" customWidth="1"/>
    <col min="14617" max="14623" width="2.33203125" style="264" customWidth="1"/>
    <col min="14624" max="14848" width="8.77734375" style="264"/>
    <col min="14849" max="14871" width="2.33203125" style="264" customWidth="1"/>
    <col min="14872" max="14872" width="3.5546875" style="264" bestFit="1" customWidth="1"/>
    <col min="14873" max="14879" width="2.33203125" style="264" customWidth="1"/>
    <col min="14880" max="15104" width="8.77734375" style="264"/>
    <col min="15105" max="15127" width="2.33203125" style="264" customWidth="1"/>
    <col min="15128" max="15128" width="3.5546875" style="264" bestFit="1" customWidth="1"/>
    <col min="15129" max="15135" width="2.33203125" style="264" customWidth="1"/>
    <col min="15136" max="15360" width="8.77734375" style="264"/>
    <col min="15361" max="15383" width="2.33203125" style="264" customWidth="1"/>
    <col min="15384" max="15384" width="3.5546875" style="264" bestFit="1" customWidth="1"/>
    <col min="15385" max="15391" width="2.33203125" style="264" customWidth="1"/>
    <col min="15392" max="15616" width="8.77734375" style="264"/>
    <col min="15617" max="15639" width="2.33203125" style="264" customWidth="1"/>
    <col min="15640" max="15640" width="3.5546875" style="264" bestFit="1" customWidth="1"/>
    <col min="15641" max="15647" width="2.33203125" style="264" customWidth="1"/>
    <col min="15648" max="15872" width="8.77734375" style="264"/>
    <col min="15873" max="15895" width="2.33203125" style="264" customWidth="1"/>
    <col min="15896" max="15896" width="3.5546875" style="264" bestFit="1" customWidth="1"/>
    <col min="15897" max="15903" width="2.33203125" style="264" customWidth="1"/>
    <col min="15904" max="16128" width="8.77734375" style="264"/>
    <col min="16129" max="16151" width="2.33203125" style="264" customWidth="1"/>
    <col min="16152" max="16152" width="3.5546875" style="264" bestFit="1" customWidth="1"/>
    <col min="16153" max="16159" width="2.33203125" style="264" customWidth="1"/>
    <col min="16160" max="16384" width="8.77734375" style="264"/>
  </cols>
  <sheetData>
    <row r="3" spans="1:31" ht="15" thickBot="1"/>
    <row r="4" spans="1:31" s="334" customFormat="1" ht="30.75" customHeight="1">
      <c r="A4" s="265" t="s">
        <v>152</v>
      </c>
      <c r="B4" s="266"/>
      <c r="C4" s="266"/>
      <c r="D4" s="266"/>
      <c r="E4" s="266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8"/>
      <c r="X4" s="267"/>
      <c r="Y4" s="267"/>
      <c r="Z4" s="267"/>
      <c r="AA4" s="267"/>
      <c r="AB4" s="267"/>
      <c r="AC4" s="267"/>
      <c r="AD4" s="267"/>
      <c r="AE4" s="269"/>
    </row>
    <row r="5" spans="1:31" ht="28.5" customHeight="1">
      <c r="A5" s="471" t="s">
        <v>177</v>
      </c>
      <c r="B5" s="472"/>
      <c r="C5" s="472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1"/>
    </row>
    <row r="6" spans="1:31" ht="15" customHeight="1">
      <c r="A6" s="272"/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4"/>
    </row>
    <row r="7" spans="1:31" ht="15" customHeight="1">
      <c r="A7" s="275"/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  <c r="AD7" s="276"/>
      <c r="AE7" s="274"/>
    </row>
    <row r="8" spans="1:31" ht="15" customHeight="1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473">
        <f>T10</f>
        <v>200</v>
      </c>
      <c r="Q8" s="473"/>
      <c r="R8" s="276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  <c r="AD8" s="276"/>
      <c r="AE8" s="274"/>
    </row>
    <row r="9" spans="1:31" ht="15" customHeight="1">
      <c r="A9" s="275"/>
      <c r="B9" s="276"/>
      <c r="C9" s="276"/>
      <c r="D9" s="276"/>
      <c r="E9" s="276"/>
      <c r="F9" s="276"/>
      <c r="G9" s="276"/>
      <c r="H9" s="276"/>
      <c r="I9" s="276"/>
      <c r="J9" s="276"/>
      <c r="K9" s="277"/>
      <c r="L9" s="277"/>
      <c r="M9" s="276"/>
      <c r="N9" s="278"/>
      <c r="R9" s="276"/>
      <c r="S9" s="279"/>
      <c r="T9" s="277" t="s">
        <v>153</v>
      </c>
      <c r="U9" s="277"/>
      <c r="V9" s="277"/>
      <c r="W9" s="277"/>
      <c r="X9" s="277"/>
      <c r="Y9" s="277"/>
      <c r="Z9" s="277"/>
      <c r="AA9" s="277"/>
      <c r="AB9" s="280"/>
      <c r="AC9" s="280"/>
      <c r="AD9" s="280"/>
      <c r="AE9" s="281"/>
    </row>
    <row r="10" spans="1:31" ht="15" customHeight="1">
      <c r="A10" s="275"/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8"/>
      <c r="O10" s="276"/>
      <c r="P10" s="276"/>
      <c r="Q10" s="276"/>
      <c r="R10" s="276"/>
      <c r="S10" s="279"/>
      <c r="T10" s="474">
        <v>200</v>
      </c>
      <c r="U10" s="474"/>
      <c r="V10" s="282" t="s">
        <v>12</v>
      </c>
      <c r="W10" s="474">
        <v>200</v>
      </c>
      <c r="X10" s="474"/>
      <c r="Y10" s="282" t="s">
        <v>143</v>
      </c>
      <c r="Z10" s="474">
        <v>1000</v>
      </c>
      <c r="AA10" s="474"/>
      <c r="AB10" s="280"/>
      <c r="AC10" s="280"/>
      <c r="AD10" s="280"/>
      <c r="AE10" s="274"/>
    </row>
    <row r="11" spans="1:31" ht="15" customHeight="1">
      <c r="A11" s="275"/>
      <c r="B11" s="276"/>
      <c r="C11" s="276"/>
      <c r="D11" s="276"/>
      <c r="E11" s="276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76"/>
      <c r="AC11" s="276"/>
      <c r="AD11" s="276"/>
      <c r="AE11" s="274"/>
    </row>
    <row r="12" spans="1:31" ht="15.75" customHeight="1">
      <c r="A12" s="275"/>
      <c r="B12" s="276"/>
      <c r="C12" s="276"/>
      <c r="D12" s="276"/>
      <c r="E12" s="276"/>
      <c r="F12" s="283"/>
      <c r="G12" s="284"/>
      <c r="H12" s="284"/>
      <c r="I12" s="284"/>
      <c r="J12" s="284"/>
      <c r="K12" s="284"/>
      <c r="L12" s="284"/>
      <c r="M12" s="283"/>
      <c r="N12" s="283"/>
      <c r="O12" s="285"/>
      <c r="P12" s="286"/>
      <c r="Q12" s="286"/>
      <c r="R12" s="287"/>
      <c r="S12" s="283"/>
      <c r="T12" s="283"/>
      <c r="U12" s="284"/>
      <c r="V12" s="284"/>
      <c r="W12" s="284"/>
      <c r="X12" s="283"/>
      <c r="Y12" s="283"/>
      <c r="Z12" s="283"/>
      <c r="AA12" s="283"/>
      <c r="AB12" s="276"/>
      <c r="AC12" s="276"/>
      <c r="AD12" s="276"/>
      <c r="AE12" s="274"/>
    </row>
    <row r="13" spans="1:31" ht="21" customHeight="1">
      <c r="A13" s="275"/>
      <c r="B13" s="276"/>
      <c r="C13" s="276"/>
      <c r="D13" s="276"/>
      <c r="E13" s="276"/>
      <c r="F13" s="283"/>
      <c r="G13" s="283"/>
      <c r="H13" s="465">
        <f>W10</f>
        <v>200</v>
      </c>
      <c r="I13" s="465"/>
      <c r="J13" s="283"/>
      <c r="K13" s="283"/>
      <c r="L13" s="283"/>
      <c r="M13" s="283"/>
      <c r="N13" s="283"/>
      <c r="O13" s="288"/>
      <c r="P13" s="289"/>
      <c r="Q13" s="289"/>
      <c r="R13" s="290"/>
      <c r="S13" s="283"/>
      <c r="T13" s="283"/>
      <c r="U13" s="465">
        <f>H13-J17</f>
        <v>150</v>
      </c>
      <c r="V13" s="465"/>
      <c r="W13" s="283"/>
      <c r="X13" s="283"/>
      <c r="Y13" s="283"/>
      <c r="Z13" s="283"/>
      <c r="AA13" s="283"/>
      <c r="AB13" s="276"/>
      <c r="AC13" s="276"/>
      <c r="AD13" s="276"/>
      <c r="AE13" s="274"/>
    </row>
    <row r="14" spans="1:31" ht="11.25" customHeight="1">
      <c r="A14" s="275"/>
      <c r="B14" s="276"/>
      <c r="C14" s="276"/>
      <c r="D14" s="276"/>
      <c r="E14" s="276"/>
      <c r="F14" s="283"/>
      <c r="G14" s="283"/>
      <c r="H14" s="283"/>
      <c r="I14" s="283"/>
      <c r="J14" s="283"/>
      <c r="K14" s="283"/>
      <c r="L14" s="283"/>
      <c r="M14" s="283"/>
      <c r="N14" s="283"/>
      <c r="O14" s="288"/>
      <c r="P14" s="289"/>
      <c r="Q14" s="289"/>
      <c r="R14" s="290"/>
      <c r="S14" s="283"/>
      <c r="T14" s="283"/>
      <c r="U14" s="291"/>
      <c r="V14" s="291"/>
      <c r="W14" s="291"/>
      <c r="X14" s="283"/>
      <c r="Y14" s="283"/>
      <c r="Z14" s="283"/>
      <c r="AA14" s="283"/>
      <c r="AB14" s="276"/>
      <c r="AC14" s="276"/>
      <c r="AD14" s="276"/>
      <c r="AE14" s="274"/>
    </row>
    <row r="15" spans="1:31" ht="6.75" customHeight="1">
      <c r="A15" s="275"/>
      <c r="B15" s="276"/>
      <c r="C15" s="276"/>
      <c r="D15" s="276"/>
      <c r="E15" s="276"/>
      <c r="F15" s="283"/>
      <c r="G15" s="283"/>
      <c r="H15" s="283"/>
      <c r="I15" s="291"/>
      <c r="J15" s="291"/>
      <c r="K15" s="292"/>
      <c r="L15" s="292"/>
      <c r="M15" s="283"/>
      <c r="N15" s="293"/>
      <c r="O15" s="294"/>
      <c r="P15" s="295"/>
      <c r="Q15" s="295"/>
      <c r="R15" s="296"/>
      <c r="S15" s="297"/>
      <c r="T15" s="283"/>
      <c r="U15" s="283"/>
      <c r="V15" s="283"/>
      <c r="W15" s="283"/>
      <c r="X15" s="283"/>
      <c r="Y15" s="283"/>
      <c r="Z15" s="283"/>
      <c r="AA15" s="283"/>
      <c r="AB15" s="276"/>
      <c r="AC15" s="276"/>
      <c r="AD15" s="276"/>
      <c r="AE15" s="274"/>
    </row>
    <row r="16" spans="1:31" ht="12" customHeight="1">
      <c r="A16" s="275"/>
      <c r="B16" s="276"/>
      <c r="C16" s="276"/>
      <c r="D16" s="276"/>
      <c r="E16" s="465">
        <f>U13+U17</f>
        <v>300</v>
      </c>
      <c r="F16" s="465"/>
      <c r="G16" s="283"/>
      <c r="H16" s="283"/>
      <c r="I16" s="283"/>
      <c r="J16" s="283"/>
      <c r="K16" s="283"/>
      <c r="L16" s="283"/>
      <c r="M16" s="283"/>
      <c r="N16" s="298"/>
      <c r="O16" s="283"/>
      <c r="P16" s="283"/>
      <c r="Q16" s="283"/>
      <c r="R16" s="283"/>
      <c r="S16" s="299"/>
      <c r="T16" s="283"/>
      <c r="U16" s="283"/>
      <c r="V16" s="283"/>
      <c r="W16" s="283"/>
      <c r="X16" s="283"/>
      <c r="Y16" s="283"/>
      <c r="Z16" s="283"/>
      <c r="AA16" s="283"/>
      <c r="AB16" s="276"/>
      <c r="AC16" s="276"/>
      <c r="AD16" s="276"/>
      <c r="AE16" s="274"/>
    </row>
    <row r="17" spans="1:31" ht="17.25" customHeight="1">
      <c r="A17" s="275"/>
      <c r="B17" s="276"/>
      <c r="C17" s="276"/>
      <c r="D17" s="276"/>
      <c r="E17" s="276"/>
      <c r="F17" s="283"/>
      <c r="G17" s="283"/>
      <c r="H17" s="300"/>
      <c r="I17" s="283"/>
      <c r="J17" s="301">
        <v>50</v>
      </c>
      <c r="K17" s="283"/>
      <c r="L17" s="283"/>
      <c r="M17" s="283"/>
      <c r="N17" s="298"/>
      <c r="O17" s="283"/>
      <c r="P17" s="283"/>
      <c r="Q17" s="283"/>
      <c r="R17" s="283"/>
      <c r="S17" s="299"/>
      <c r="T17" s="283"/>
      <c r="U17" s="466">
        <v>150</v>
      </c>
      <c r="V17" s="466"/>
      <c r="W17" s="283"/>
      <c r="X17" s="283"/>
      <c r="Y17" s="283"/>
      <c r="Z17" s="283"/>
      <c r="AA17" s="283"/>
      <c r="AB17" s="276"/>
      <c r="AC17" s="276"/>
      <c r="AD17" s="276"/>
      <c r="AE17" s="274"/>
    </row>
    <row r="18" spans="1:31" ht="12.75" customHeight="1">
      <c r="A18" s="275"/>
      <c r="B18" s="276"/>
      <c r="C18" s="276"/>
      <c r="D18" s="276"/>
      <c r="E18" s="276"/>
      <c r="F18" s="283"/>
      <c r="G18" s="291"/>
      <c r="H18" s="291"/>
      <c r="I18" s="291"/>
      <c r="J18" s="291"/>
      <c r="K18" s="291"/>
      <c r="L18" s="291"/>
      <c r="M18" s="283"/>
      <c r="N18" s="302"/>
      <c r="O18" s="303"/>
      <c r="P18" s="303"/>
      <c r="Q18" s="303"/>
      <c r="R18" s="303"/>
      <c r="S18" s="304"/>
      <c r="T18" s="283"/>
      <c r="U18" s="291"/>
      <c r="V18" s="291"/>
      <c r="W18" s="291"/>
      <c r="X18" s="283"/>
      <c r="Y18" s="283"/>
      <c r="Z18" s="283"/>
      <c r="AA18" s="283"/>
      <c r="AB18" s="276"/>
      <c r="AC18" s="276"/>
      <c r="AD18" s="276"/>
      <c r="AE18" s="274"/>
    </row>
    <row r="19" spans="1:31" ht="15" customHeight="1">
      <c r="A19" s="275"/>
      <c r="B19" s="276"/>
      <c r="C19" s="276"/>
      <c r="D19" s="276"/>
      <c r="E19" s="276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76"/>
      <c r="AC19" s="276"/>
      <c r="AD19" s="276"/>
      <c r="AE19" s="274"/>
    </row>
    <row r="20" spans="1:31" ht="15" customHeight="1">
      <c r="A20" s="275"/>
      <c r="B20" s="276"/>
      <c r="C20" s="276"/>
      <c r="D20" s="276"/>
      <c r="E20" s="276"/>
      <c r="F20" s="283"/>
      <c r="G20" s="283"/>
      <c r="H20" s="283"/>
      <c r="I20" s="283"/>
      <c r="J20" s="283"/>
      <c r="K20" s="283"/>
      <c r="L20" s="283"/>
      <c r="M20" s="283"/>
      <c r="N20" s="305"/>
      <c r="O20" s="283"/>
      <c r="P20" s="283"/>
      <c r="Q20" s="283"/>
      <c r="R20" s="306"/>
      <c r="S20" s="306"/>
      <c r="T20" s="283"/>
      <c r="U20" s="283"/>
      <c r="V20" s="283"/>
      <c r="W20" s="283"/>
      <c r="X20" s="283"/>
      <c r="Y20" s="283"/>
      <c r="Z20" s="283"/>
      <c r="AA20" s="283"/>
      <c r="AB20" s="276"/>
      <c r="AC20" s="276"/>
      <c r="AD20" s="276"/>
      <c r="AE20" s="274"/>
    </row>
    <row r="21" spans="1:31" ht="15" customHeight="1">
      <c r="A21" s="275"/>
      <c r="B21" s="276"/>
      <c r="C21" s="276"/>
      <c r="D21" s="276"/>
      <c r="E21" s="276"/>
      <c r="F21" s="283"/>
      <c r="G21" s="283"/>
      <c r="H21" s="283"/>
      <c r="I21" s="283"/>
      <c r="J21" s="283"/>
      <c r="K21" s="283"/>
      <c r="L21" s="283"/>
      <c r="M21" s="283"/>
      <c r="N21" s="307">
        <v>50</v>
      </c>
      <c r="P21" s="465">
        <f>T10</f>
        <v>200</v>
      </c>
      <c r="Q21" s="465"/>
      <c r="R21" s="306"/>
      <c r="S21" s="307">
        <v>50</v>
      </c>
      <c r="T21" s="283"/>
      <c r="U21" s="283"/>
      <c r="V21" s="283"/>
      <c r="W21" s="283"/>
      <c r="X21" s="283"/>
      <c r="Y21" s="283"/>
      <c r="Z21" s="283"/>
      <c r="AA21" s="283"/>
      <c r="AB21" s="276"/>
      <c r="AC21" s="276"/>
      <c r="AD21" s="276"/>
      <c r="AE21" s="274"/>
    </row>
    <row r="22" spans="1:31" ht="15" customHeight="1">
      <c r="A22" s="275"/>
      <c r="B22" s="276"/>
      <c r="C22" s="276"/>
      <c r="D22" s="276"/>
      <c r="E22" s="276"/>
      <c r="F22" s="283"/>
      <c r="G22" s="283"/>
      <c r="H22" s="283"/>
      <c r="I22" s="283"/>
      <c r="J22" s="283"/>
      <c r="K22" s="283"/>
      <c r="L22" s="283"/>
      <c r="M22" s="283"/>
      <c r="N22" s="305"/>
      <c r="O22" s="283"/>
      <c r="P22" s="283"/>
      <c r="Q22" s="283"/>
      <c r="R22" s="306"/>
      <c r="S22" s="306"/>
      <c r="T22" s="283"/>
      <c r="U22" s="283"/>
      <c r="V22" s="283"/>
      <c r="W22" s="283"/>
      <c r="X22" s="283"/>
      <c r="Y22" s="283"/>
      <c r="Z22" s="283"/>
      <c r="AA22" s="283"/>
      <c r="AB22" s="276"/>
      <c r="AC22" s="276"/>
      <c r="AD22" s="276"/>
      <c r="AE22" s="274"/>
    </row>
    <row r="23" spans="1:31" ht="15" customHeight="1">
      <c r="A23" s="275"/>
      <c r="B23" s="276"/>
      <c r="C23" s="276"/>
      <c r="D23" s="276"/>
      <c r="E23" s="276"/>
      <c r="F23" s="283"/>
      <c r="G23" s="283"/>
      <c r="H23" s="283"/>
      <c r="I23" s="283"/>
      <c r="J23" s="283"/>
      <c r="K23" s="283"/>
      <c r="L23" s="283"/>
      <c r="M23" s="283"/>
      <c r="N23" s="308"/>
      <c r="O23" s="283"/>
      <c r="P23" s="283"/>
      <c r="Q23" s="283"/>
      <c r="R23" s="283"/>
      <c r="S23" s="306"/>
      <c r="T23" s="283"/>
      <c r="U23" s="283"/>
      <c r="V23" s="283"/>
      <c r="W23" s="283"/>
      <c r="X23" s="283"/>
      <c r="Y23" s="283"/>
      <c r="Z23" s="283"/>
      <c r="AA23" s="283"/>
      <c r="AB23" s="276"/>
      <c r="AC23" s="276"/>
      <c r="AD23" s="276"/>
      <c r="AE23" s="274"/>
    </row>
    <row r="24" spans="1:31" ht="15" customHeight="1">
      <c r="A24" s="275"/>
      <c r="B24" s="276"/>
      <c r="C24" s="276"/>
      <c r="D24" s="276"/>
      <c r="E24" s="276"/>
      <c r="F24" s="283"/>
      <c r="G24" s="283"/>
      <c r="H24" s="283"/>
      <c r="I24" s="283"/>
      <c r="J24" s="283"/>
      <c r="K24" s="283"/>
      <c r="L24" s="283"/>
      <c r="M24" s="283"/>
      <c r="N24" s="308"/>
      <c r="P24" s="465">
        <f>N21+P21+S21</f>
        <v>300</v>
      </c>
      <c r="Q24" s="465"/>
      <c r="R24" s="283"/>
      <c r="S24" s="306"/>
      <c r="T24" s="283"/>
      <c r="U24" s="283"/>
      <c r="V24" s="283"/>
      <c r="W24" s="283"/>
      <c r="X24" s="283"/>
      <c r="Y24" s="283"/>
      <c r="Z24" s="283"/>
      <c r="AA24" s="283"/>
      <c r="AB24" s="276"/>
      <c r="AC24" s="276"/>
      <c r="AD24" s="276"/>
      <c r="AE24" s="274"/>
    </row>
    <row r="25" spans="1:31" ht="15" customHeight="1">
      <c r="A25" s="275"/>
      <c r="B25" s="276"/>
      <c r="C25" s="276"/>
      <c r="D25" s="276"/>
      <c r="E25" s="276"/>
      <c r="F25" s="283"/>
      <c r="G25" s="283"/>
      <c r="H25" s="283"/>
      <c r="I25" s="283"/>
      <c r="J25" s="283"/>
      <c r="K25" s="283"/>
      <c r="L25" s="283"/>
      <c r="M25" s="283"/>
      <c r="N25" s="308"/>
      <c r="O25" s="283"/>
      <c r="P25" s="283"/>
      <c r="Q25" s="283"/>
      <c r="R25" s="283"/>
      <c r="S25" s="306"/>
      <c r="T25" s="283"/>
      <c r="U25" s="283"/>
      <c r="V25" s="283"/>
      <c r="W25" s="283"/>
      <c r="X25" s="283"/>
      <c r="Y25" s="283"/>
      <c r="Z25" s="283"/>
      <c r="AA25" s="283"/>
      <c r="AB25" s="276"/>
      <c r="AC25" s="276"/>
      <c r="AD25" s="276"/>
      <c r="AE25" s="274"/>
    </row>
    <row r="26" spans="1:31" ht="15" customHeight="1">
      <c r="A26" s="275"/>
      <c r="B26" s="276"/>
      <c r="C26" s="276"/>
      <c r="D26" s="276"/>
      <c r="E26" s="276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76"/>
      <c r="AC26" s="276"/>
      <c r="AD26" s="276"/>
      <c r="AE26" s="274"/>
    </row>
    <row r="27" spans="1:31" ht="15" customHeight="1">
      <c r="A27" s="272"/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3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4"/>
    </row>
    <row r="28" spans="1:31" ht="20.100000000000001" customHeight="1">
      <c r="A28" s="272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Y28" s="309"/>
      <c r="AA28" s="310" t="s">
        <v>144</v>
      </c>
      <c r="AB28" s="310"/>
      <c r="AC28" s="310"/>
      <c r="AD28" s="309"/>
      <c r="AE28" s="311"/>
    </row>
    <row r="29" spans="1:31" ht="30" customHeight="1" thickBot="1">
      <c r="A29" s="312" t="s">
        <v>154</v>
      </c>
      <c r="B29" s="313"/>
      <c r="C29" s="313"/>
      <c r="D29" s="313"/>
      <c r="E29" s="313"/>
      <c r="F29" s="314"/>
      <c r="G29" s="313" t="s">
        <v>155</v>
      </c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315" t="s">
        <v>156</v>
      </c>
      <c r="AA29" s="313"/>
      <c r="AB29" s="313"/>
      <c r="AC29" s="313"/>
      <c r="AD29" s="313"/>
      <c r="AE29" s="316"/>
    </row>
    <row r="30" spans="1:31" ht="26.25" customHeight="1" thickTop="1">
      <c r="A30" s="467" t="s">
        <v>145</v>
      </c>
      <c r="B30" s="468"/>
      <c r="C30" s="468"/>
      <c r="D30" s="468"/>
      <c r="E30" s="468"/>
      <c r="F30" s="469"/>
      <c r="G30" s="276"/>
      <c r="H30" s="276" t="s">
        <v>147</v>
      </c>
      <c r="I30" s="468">
        <f>P24/1000</f>
        <v>0.3</v>
      </c>
      <c r="J30" s="468"/>
      <c r="K30" s="276" t="s">
        <v>143</v>
      </c>
      <c r="L30" s="468">
        <f>U17/1000</f>
        <v>0.15</v>
      </c>
      <c r="M30" s="468"/>
      <c r="N30" s="317" t="s">
        <v>146</v>
      </c>
      <c r="O30" s="317" t="s">
        <v>157</v>
      </c>
      <c r="P30" s="317" t="s">
        <v>147</v>
      </c>
      <c r="Q30" s="470">
        <f>P8/1000</f>
        <v>0.2</v>
      </c>
      <c r="R30" s="470"/>
      <c r="S30" s="317" t="s">
        <v>143</v>
      </c>
      <c r="T30" s="468">
        <f>J17/1000</f>
        <v>0.05</v>
      </c>
      <c r="U30" s="468"/>
      <c r="V30" s="276" t="s">
        <v>146</v>
      </c>
      <c r="W30" s="276" t="s">
        <v>143</v>
      </c>
      <c r="X30" s="318">
        <v>1</v>
      </c>
      <c r="Y30" s="276" t="s">
        <v>150</v>
      </c>
      <c r="Z30" s="458">
        <f>(I30*L30)-(Q30*T30)</f>
        <v>3.4999999999999996E-2</v>
      </c>
      <c r="AA30" s="459"/>
      <c r="AB30" s="459"/>
      <c r="AC30" s="459"/>
      <c r="AD30" s="460" t="s">
        <v>151</v>
      </c>
      <c r="AE30" s="461"/>
    </row>
    <row r="31" spans="1:31" ht="26.25" customHeight="1">
      <c r="A31" s="448" t="s">
        <v>158</v>
      </c>
      <c r="B31" s="449"/>
      <c r="C31" s="449"/>
      <c r="D31" s="449"/>
      <c r="E31" s="449"/>
      <c r="F31" s="450"/>
      <c r="G31" s="319"/>
      <c r="H31" s="276"/>
      <c r="I31" s="462"/>
      <c r="J31" s="462"/>
      <c r="K31" s="319"/>
      <c r="L31" s="319"/>
      <c r="M31" s="320"/>
      <c r="N31" s="319"/>
      <c r="O31" s="319"/>
      <c r="P31" s="319"/>
      <c r="Q31" s="319"/>
      <c r="R31" s="319"/>
      <c r="S31" s="319"/>
      <c r="T31" s="319"/>
      <c r="U31" s="319"/>
      <c r="V31" s="319"/>
      <c r="W31" s="319"/>
      <c r="X31" s="319"/>
      <c r="Y31" s="321"/>
      <c r="Z31" s="322"/>
      <c r="AA31" s="321"/>
      <c r="AB31" s="321"/>
      <c r="AC31" s="321"/>
      <c r="AD31" s="323"/>
      <c r="AE31" s="324"/>
    </row>
    <row r="32" spans="1:31" s="335" customFormat="1" ht="26.25" customHeight="1">
      <c r="A32" s="451" t="s">
        <v>148</v>
      </c>
      <c r="B32" s="452"/>
      <c r="C32" s="452"/>
      <c r="D32" s="452"/>
      <c r="E32" s="452"/>
      <c r="F32" s="453"/>
      <c r="G32" s="276"/>
      <c r="H32" s="325" t="s">
        <v>147</v>
      </c>
      <c r="I32" s="456">
        <f>U17/1000</f>
        <v>0.15</v>
      </c>
      <c r="J32" s="456"/>
      <c r="K32" s="276" t="s">
        <v>143</v>
      </c>
      <c r="L32" s="456">
        <v>2</v>
      </c>
      <c r="M32" s="456"/>
      <c r="N32" s="276" t="s">
        <v>146</v>
      </c>
      <c r="O32" s="276" t="s">
        <v>149</v>
      </c>
      <c r="P32" s="457">
        <v>1</v>
      </c>
      <c r="Q32" s="457"/>
      <c r="R32" s="276"/>
      <c r="S32" s="276"/>
      <c r="T32" s="276"/>
      <c r="U32" s="276"/>
      <c r="V32" s="276"/>
      <c r="W32" s="276"/>
      <c r="X32" s="276"/>
      <c r="Y32" s="276" t="s">
        <v>150</v>
      </c>
      <c r="Z32" s="463">
        <f>I32*L32</f>
        <v>0.3</v>
      </c>
      <c r="AA32" s="464"/>
      <c r="AB32" s="464"/>
      <c r="AC32" s="464"/>
      <c r="AD32" s="446" t="s">
        <v>159</v>
      </c>
      <c r="AE32" s="447"/>
    </row>
    <row r="33" spans="1:31" ht="26.25" customHeight="1">
      <c r="A33" s="448" t="s">
        <v>160</v>
      </c>
      <c r="B33" s="449"/>
      <c r="C33" s="449"/>
      <c r="D33" s="449"/>
      <c r="E33" s="449"/>
      <c r="F33" s="450"/>
      <c r="G33" s="319"/>
      <c r="H33" s="319"/>
      <c r="I33" s="319"/>
      <c r="J33" s="319"/>
      <c r="K33" s="319"/>
      <c r="L33" s="319"/>
      <c r="M33" s="319"/>
      <c r="N33" s="319"/>
      <c r="O33" s="319"/>
      <c r="P33" s="319"/>
      <c r="Q33" s="319"/>
      <c r="R33" s="319"/>
      <c r="S33" s="319"/>
      <c r="T33" s="319"/>
      <c r="U33" s="319"/>
      <c r="V33" s="319"/>
      <c r="W33" s="319"/>
      <c r="X33" s="321"/>
      <c r="Y33" s="321"/>
      <c r="Z33" s="322"/>
      <c r="AA33" s="321"/>
      <c r="AB33" s="321"/>
      <c r="AC33" s="321"/>
      <c r="AD33" s="323"/>
      <c r="AE33" s="324"/>
    </row>
    <row r="34" spans="1:31" s="336" customFormat="1" ht="26.25" customHeight="1">
      <c r="A34" s="451" t="s">
        <v>161</v>
      </c>
      <c r="B34" s="452"/>
      <c r="C34" s="452"/>
      <c r="D34" s="452"/>
      <c r="E34" s="452"/>
      <c r="F34" s="453"/>
      <c r="G34" s="276"/>
      <c r="H34" s="276" t="s">
        <v>147</v>
      </c>
      <c r="I34" s="456">
        <f>T10/1000</f>
        <v>0.2</v>
      </c>
      <c r="J34" s="456"/>
      <c r="K34" s="317" t="s">
        <v>162</v>
      </c>
      <c r="L34" s="456">
        <f>W10/1000</f>
        <v>0.2</v>
      </c>
      <c r="M34" s="456"/>
      <c r="N34" s="317" t="s">
        <v>163</v>
      </c>
      <c r="O34" s="456">
        <v>0.01</v>
      </c>
      <c r="P34" s="456"/>
      <c r="Q34" s="276" t="s">
        <v>164</v>
      </c>
      <c r="R34" s="276" t="s">
        <v>165</v>
      </c>
      <c r="S34" s="457">
        <v>1</v>
      </c>
      <c r="T34" s="457"/>
      <c r="U34" s="276"/>
      <c r="V34" s="276"/>
      <c r="W34" s="276"/>
      <c r="X34" s="276"/>
      <c r="Y34" s="276" t="s">
        <v>166</v>
      </c>
      <c r="Z34" s="444">
        <f>I34*L34*O34</f>
        <v>4.0000000000000007E-4</v>
      </c>
      <c r="AA34" s="445"/>
      <c r="AB34" s="445"/>
      <c r="AC34" s="445"/>
      <c r="AD34" s="446" t="s">
        <v>167</v>
      </c>
      <c r="AE34" s="447"/>
    </row>
    <row r="35" spans="1:31" ht="26.25" customHeight="1">
      <c r="A35" s="448" t="s">
        <v>168</v>
      </c>
      <c r="B35" s="449"/>
      <c r="C35" s="449"/>
      <c r="D35" s="449"/>
      <c r="E35" s="449"/>
      <c r="F35" s="450"/>
      <c r="G35" s="319"/>
      <c r="H35" s="319"/>
      <c r="I35" s="319"/>
      <c r="J35" s="319"/>
      <c r="K35" s="319"/>
      <c r="L35" s="319"/>
      <c r="M35" s="319"/>
      <c r="N35" s="319"/>
      <c r="O35" s="319"/>
      <c r="P35" s="319"/>
      <c r="Q35" s="319"/>
      <c r="R35" s="319"/>
      <c r="S35" s="319"/>
      <c r="T35" s="319"/>
      <c r="U35" s="319"/>
      <c r="V35" s="319"/>
      <c r="W35" s="319"/>
      <c r="X35" s="319"/>
      <c r="Y35" s="326"/>
      <c r="Z35" s="327"/>
      <c r="AA35" s="326"/>
      <c r="AB35" s="321"/>
      <c r="AC35" s="321"/>
      <c r="AD35" s="323"/>
      <c r="AE35" s="324"/>
    </row>
    <row r="36" spans="1:31" s="336" customFormat="1" ht="26.25" customHeight="1">
      <c r="A36" s="451" t="s">
        <v>169</v>
      </c>
      <c r="B36" s="452"/>
      <c r="C36" s="452"/>
      <c r="D36" s="452"/>
      <c r="E36" s="452"/>
      <c r="F36" s="453"/>
      <c r="G36" s="276"/>
      <c r="H36" s="276" t="s">
        <v>170</v>
      </c>
      <c r="I36" s="276"/>
      <c r="J36" s="276" t="s">
        <v>171</v>
      </c>
      <c r="K36" s="276"/>
      <c r="L36" s="276" t="s">
        <v>172</v>
      </c>
      <c r="M36" s="276"/>
      <c r="N36" s="276" t="s">
        <v>173</v>
      </c>
      <c r="O36" s="277"/>
      <c r="P36" s="277" t="s">
        <v>174</v>
      </c>
      <c r="Q36" s="277"/>
      <c r="R36" s="277"/>
      <c r="S36" s="277"/>
      <c r="T36" s="276"/>
      <c r="U36" s="276"/>
      <c r="V36" s="276"/>
      <c r="W36" s="276"/>
      <c r="X36" s="276"/>
      <c r="Y36" s="276"/>
      <c r="Z36" s="454">
        <v>1</v>
      </c>
      <c r="AA36" s="455"/>
      <c r="AB36" s="455"/>
      <c r="AC36" s="455"/>
      <c r="AD36" s="446" t="s">
        <v>175</v>
      </c>
      <c r="AE36" s="447"/>
    </row>
    <row r="37" spans="1:31" ht="26.25" customHeight="1" thickBot="1">
      <c r="A37" s="441" t="s">
        <v>176</v>
      </c>
      <c r="B37" s="442"/>
      <c r="C37" s="442"/>
      <c r="D37" s="442"/>
      <c r="E37" s="442"/>
      <c r="F37" s="443"/>
      <c r="G37" s="328"/>
      <c r="H37" s="328"/>
      <c r="I37" s="328"/>
      <c r="J37" s="328"/>
      <c r="K37" s="328"/>
      <c r="L37" s="328"/>
      <c r="M37" s="328"/>
      <c r="N37" s="328"/>
      <c r="O37" s="328"/>
      <c r="P37" s="328"/>
      <c r="Q37" s="328"/>
      <c r="R37" s="328"/>
      <c r="S37" s="328"/>
      <c r="T37" s="328"/>
      <c r="U37" s="328"/>
      <c r="V37" s="328"/>
      <c r="W37" s="328"/>
      <c r="X37" s="329"/>
      <c r="Y37" s="330"/>
      <c r="Z37" s="331"/>
      <c r="AA37" s="330"/>
      <c r="AB37" s="329"/>
      <c r="AC37" s="329"/>
      <c r="AD37" s="332"/>
      <c r="AE37" s="333"/>
    </row>
  </sheetData>
  <mergeCells count="39">
    <mergeCell ref="H13:I13"/>
    <mergeCell ref="U13:V13"/>
    <mergeCell ref="A5:C5"/>
    <mergeCell ref="P8:Q8"/>
    <mergeCell ref="T10:U10"/>
    <mergeCell ref="W10:X10"/>
    <mergeCell ref="Z10:AA10"/>
    <mergeCell ref="E16:F16"/>
    <mergeCell ref="U17:V17"/>
    <mergeCell ref="P21:Q21"/>
    <mergeCell ref="P24:Q24"/>
    <mergeCell ref="A30:F30"/>
    <mergeCell ref="I30:J30"/>
    <mergeCell ref="L30:M30"/>
    <mergeCell ref="Q30:R30"/>
    <mergeCell ref="T30:U30"/>
    <mergeCell ref="Z30:AC30"/>
    <mergeCell ref="AD30:AE30"/>
    <mergeCell ref="A31:F31"/>
    <mergeCell ref="I31:J31"/>
    <mergeCell ref="A32:F32"/>
    <mergeCell ref="I32:J32"/>
    <mergeCell ref="L32:M32"/>
    <mergeCell ref="P32:Q32"/>
    <mergeCell ref="Z32:AC32"/>
    <mergeCell ref="AD32:AE32"/>
    <mergeCell ref="A33:F33"/>
    <mergeCell ref="A34:F34"/>
    <mergeCell ref="I34:J34"/>
    <mergeCell ref="L34:M34"/>
    <mergeCell ref="O34:P34"/>
    <mergeCell ref="A37:F37"/>
    <mergeCell ref="Z34:AC34"/>
    <mergeCell ref="AD34:AE34"/>
    <mergeCell ref="A35:F35"/>
    <mergeCell ref="A36:F36"/>
    <mergeCell ref="Z36:AC36"/>
    <mergeCell ref="AD36:AE36"/>
    <mergeCell ref="S34:T34"/>
  </mergeCells>
  <phoneticPr fontId="4" type="noConversion"/>
  <printOptions horizontalCentered="1" verticalCentered="1"/>
  <pageMargins left="0.39370078740157483" right="0.39370078740157483" top="0.78740157480314965" bottom="0.78740157480314965" header="0.39370078740157483" footer="0.3937007874015748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간지</vt:lpstr>
      <vt:lpstr>측구공총집계</vt:lpstr>
      <vt:lpstr>L형측구집계</vt:lpstr>
      <vt:lpstr>L형현황</vt:lpstr>
      <vt:lpstr>성토부L형단위</vt:lpstr>
      <vt:lpstr>도로경계석단위수량</vt:lpstr>
      <vt:lpstr>L형현황!Print_Area</vt:lpstr>
      <vt:lpstr>성토부L형단위!Print_Area</vt:lpstr>
      <vt:lpstr>측구공총집계!Print_Area</vt:lpstr>
      <vt:lpstr>L형측구집계!Print_Titles</vt:lpstr>
      <vt:lpstr>L형현황!Print_Titles</vt:lpstr>
      <vt:lpstr>측구공총집계!Print_Titles</vt:lpstr>
    </vt:vector>
  </TitlesOfParts>
  <Company>(주)대한건설ENG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심학인</dc:creator>
  <cp:lastModifiedBy>USER</cp:lastModifiedBy>
  <cp:lastPrinted>2017-11-22T07:37:58Z</cp:lastPrinted>
  <dcterms:created xsi:type="dcterms:W3CDTF">2000-12-05T08:44:33Z</dcterms:created>
  <dcterms:modified xsi:type="dcterms:W3CDTF">2020-07-22T07:18:11Z</dcterms:modified>
</cp:coreProperties>
</file>