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생태원업무(2018)\@계약업무\@공사계약업무\(계약요청중)181127_온실식물부 장비보관소 건축공사\02견적공고\"/>
    </mc:Choice>
  </mc:AlternateContent>
  <bookViews>
    <workbookView xWindow="360" yWindow="135" windowWidth="28035" windowHeight="14580"/>
  </bookViews>
  <sheets>
    <sheet name="원가계산서" sheetId="3" r:id="rId1"/>
    <sheet name="공종별집계표" sheetId="10" r:id="rId2"/>
    <sheet name="공종별내역서" sheetId="9" r:id="rId3"/>
    <sheet name=" 공사설정 " sheetId="2" r:id="rId4"/>
    <sheet name="Sheet1" sheetId="1" r:id="rId5"/>
  </sheets>
  <definedNames>
    <definedName name="_xlnm.Print_Area" localSheetId="2">공종별내역서!$A$1:$M$315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/>
</workbook>
</file>

<file path=xl/calcChain.xml><?xml version="1.0" encoding="utf-8"?>
<calcChain xmlns="http://schemas.openxmlformats.org/spreadsheetml/2006/main">
  <c r="E17" i="3" l="1"/>
  <c r="E16" i="3"/>
  <c r="J297" i="9" l="1"/>
  <c r="K297" i="9"/>
  <c r="J296" i="9"/>
  <c r="H296" i="9"/>
  <c r="J294" i="9"/>
  <c r="J272" i="9"/>
  <c r="H272" i="9"/>
  <c r="J271" i="9"/>
  <c r="H271" i="9"/>
  <c r="J270" i="9"/>
  <c r="H270" i="9"/>
  <c r="K269" i="9"/>
  <c r="J246" i="9"/>
  <c r="H246" i="9"/>
  <c r="H198" i="9"/>
  <c r="J197" i="9"/>
  <c r="J90" i="9"/>
  <c r="H90" i="9"/>
  <c r="J88" i="9"/>
  <c r="J87" i="9"/>
  <c r="H87" i="9"/>
  <c r="J86" i="9"/>
  <c r="K86" i="9"/>
  <c r="J84" i="9"/>
  <c r="F84" i="9"/>
  <c r="J83" i="9"/>
  <c r="H82" i="9"/>
  <c r="J81" i="9"/>
  <c r="H81" i="9"/>
  <c r="J79" i="9"/>
  <c r="H62" i="9"/>
  <c r="J60" i="9"/>
  <c r="K60" i="9"/>
  <c r="J59" i="9"/>
  <c r="H59" i="9"/>
  <c r="H58" i="9"/>
  <c r="H56" i="9"/>
  <c r="J55" i="9"/>
  <c r="J53" i="9"/>
  <c r="K53" i="9"/>
  <c r="J31" i="9"/>
  <c r="H31" i="9"/>
  <c r="K29" i="9"/>
  <c r="F29" i="9"/>
  <c r="H251" i="9"/>
  <c r="H200" i="9"/>
  <c r="H96" i="9"/>
  <c r="H7" i="9"/>
  <c r="H6" i="9"/>
  <c r="F90" i="9"/>
  <c r="F89" i="9"/>
  <c r="F87" i="9"/>
  <c r="F197" i="9"/>
  <c r="F86" i="9"/>
  <c r="K245" i="9"/>
  <c r="F293" i="9"/>
  <c r="F85" i="9"/>
  <c r="F83" i="9"/>
  <c r="F79" i="9"/>
  <c r="F298" i="9"/>
  <c r="F296" i="9"/>
  <c r="H248" i="9"/>
  <c r="H247" i="9"/>
  <c r="H202" i="9"/>
  <c r="J202" i="9"/>
  <c r="J201" i="9"/>
  <c r="J200" i="9"/>
  <c r="H199" i="9"/>
  <c r="H8" i="9"/>
  <c r="J7" i="9"/>
  <c r="J6" i="9"/>
  <c r="H5" i="9"/>
  <c r="J5" i="9"/>
  <c r="H301" i="9"/>
  <c r="J301" i="9"/>
  <c r="H298" i="9"/>
  <c r="J298" i="9"/>
  <c r="K298" i="9"/>
  <c r="F297" i="9"/>
  <c r="H297" i="9"/>
  <c r="F294" i="9"/>
  <c r="H294" i="9"/>
  <c r="H293" i="9"/>
  <c r="J293" i="9"/>
  <c r="K293" i="9"/>
  <c r="F271" i="9"/>
  <c r="F270" i="9"/>
  <c r="F269" i="9"/>
  <c r="H269" i="9"/>
  <c r="H245" i="9"/>
  <c r="J245" i="9"/>
  <c r="F198" i="9"/>
  <c r="J198" i="9"/>
  <c r="H197" i="9"/>
  <c r="H89" i="9"/>
  <c r="J89" i="9"/>
  <c r="F88" i="9"/>
  <c r="H88" i="9"/>
  <c r="K87" i="9"/>
  <c r="H86" i="9"/>
  <c r="H85" i="9"/>
  <c r="H84" i="9"/>
  <c r="H83" i="9"/>
  <c r="F82" i="9"/>
  <c r="J82" i="9"/>
  <c r="F81" i="9"/>
  <c r="K81" i="9"/>
  <c r="F80" i="9"/>
  <c r="J80" i="9"/>
  <c r="H79" i="9"/>
  <c r="F78" i="9"/>
  <c r="H78" i="9"/>
  <c r="J78" i="9"/>
  <c r="F77" i="9"/>
  <c r="H77" i="9"/>
  <c r="J77" i="9"/>
  <c r="F62" i="9"/>
  <c r="J62" i="9"/>
  <c r="F60" i="9"/>
  <c r="H60" i="9"/>
  <c r="F59" i="9"/>
  <c r="F58" i="9"/>
  <c r="J58" i="9"/>
  <c r="F56" i="9"/>
  <c r="J56" i="9"/>
  <c r="K56" i="9"/>
  <c r="F55" i="9"/>
  <c r="H55" i="9"/>
  <c r="F54" i="9"/>
  <c r="H54" i="9"/>
  <c r="F53" i="9"/>
  <c r="H53" i="9"/>
  <c r="F31" i="9"/>
  <c r="F30" i="9"/>
  <c r="H30" i="9"/>
  <c r="J30" i="9"/>
  <c r="K30" i="9"/>
  <c r="H29" i="9"/>
  <c r="J29" i="9"/>
  <c r="K84" i="9" l="1"/>
  <c r="K59" i="9"/>
  <c r="L298" i="9"/>
  <c r="K197" i="9"/>
  <c r="J269" i="9"/>
  <c r="J291" i="9" s="1"/>
  <c r="I17" i="10" s="1"/>
  <c r="J17" i="10" s="1"/>
  <c r="K55" i="9"/>
  <c r="L197" i="9"/>
  <c r="L81" i="9"/>
  <c r="F295" i="9"/>
  <c r="L271" i="9"/>
  <c r="J54" i="9"/>
  <c r="L54" i="9" s="1"/>
  <c r="K54" i="9"/>
  <c r="K271" i="9"/>
  <c r="J252" i="9"/>
  <c r="K77" i="9"/>
  <c r="F272" i="9"/>
  <c r="L272" i="9" s="1"/>
  <c r="K272" i="9"/>
  <c r="J249" i="9"/>
  <c r="L296" i="9"/>
  <c r="K79" i="9"/>
  <c r="K62" i="9"/>
  <c r="F253" i="9"/>
  <c r="H222" i="9"/>
  <c r="L78" i="9"/>
  <c r="H252" i="9"/>
  <c r="H201" i="9"/>
  <c r="K294" i="9"/>
  <c r="K78" i="9"/>
  <c r="K82" i="9"/>
  <c r="K270" i="9"/>
  <c r="K88" i="9"/>
  <c r="K85" i="9"/>
  <c r="F199" i="9"/>
  <c r="K89" i="9"/>
  <c r="L86" i="9"/>
  <c r="K296" i="9"/>
  <c r="H80" i="9"/>
  <c r="K80" i="9"/>
  <c r="K31" i="9"/>
  <c r="L77" i="9"/>
  <c r="K83" i="9"/>
  <c r="J85" i="9"/>
  <c r="L85" i="9" s="1"/>
  <c r="K90" i="9"/>
  <c r="F245" i="9"/>
  <c r="H223" i="9"/>
  <c r="L82" i="9"/>
  <c r="L29" i="9"/>
  <c r="L79" i="9"/>
  <c r="K198" i="9"/>
  <c r="H94" i="9"/>
  <c r="J96" i="9"/>
  <c r="H125" i="9"/>
  <c r="F246" i="9"/>
  <c r="L246" i="9" s="1"/>
  <c r="K246" i="9"/>
  <c r="K58" i="9"/>
  <c r="L90" i="9"/>
  <c r="J8" i="9"/>
  <c r="J27" i="9" s="1"/>
  <c r="I6" i="10" s="1"/>
  <c r="J6" i="10" s="1"/>
  <c r="H61" i="9"/>
  <c r="J199" i="9"/>
  <c r="J219" i="9" s="1"/>
  <c r="I14" i="10" s="1"/>
  <c r="J14" i="10" s="1"/>
  <c r="F51" i="9"/>
  <c r="E7" i="10" s="1"/>
  <c r="F7" i="10" s="1"/>
  <c r="H91" i="9"/>
  <c r="J94" i="9"/>
  <c r="F299" i="9"/>
  <c r="H102" i="9"/>
  <c r="H250" i="9"/>
  <c r="L89" i="9"/>
  <c r="J51" i="9"/>
  <c r="I7" i="10" s="1"/>
  <c r="J7" i="10" s="1"/>
  <c r="L294" i="9"/>
  <c r="H126" i="9"/>
  <c r="H51" i="9"/>
  <c r="G7" i="10" s="1"/>
  <c r="H7" i="10" s="1"/>
  <c r="H95" i="9"/>
  <c r="H101" i="9"/>
  <c r="J248" i="9"/>
  <c r="J250" i="9"/>
  <c r="J299" i="9"/>
  <c r="H174" i="9"/>
  <c r="H299" i="9"/>
  <c r="L297" i="9"/>
  <c r="F300" i="9"/>
  <c r="J295" i="9"/>
  <c r="J300" i="9" s="1"/>
  <c r="J315" i="9" s="1"/>
  <c r="I18" i="10" s="1"/>
  <c r="J18" i="10" s="1"/>
  <c r="H295" i="9"/>
  <c r="F301" i="9"/>
  <c r="L301" i="9" s="1"/>
  <c r="L293" i="9"/>
  <c r="H291" i="9"/>
  <c r="G17" i="10" s="1"/>
  <c r="H17" i="10" s="1"/>
  <c r="L270" i="9"/>
  <c r="H219" i="9"/>
  <c r="G14" i="10" s="1"/>
  <c r="H14" i="10" s="1"/>
  <c r="L198" i="9"/>
  <c r="L88" i="9"/>
  <c r="L87" i="9"/>
  <c r="L84" i="9"/>
  <c r="L83" i="9"/>
  <c r="L62" i="9"/>
  <c r="L60" i="9"/>
  <c r="L59" i="9"/>
  <c r="L58" i="9"/>
  <c r="L56" i="9"/>
  <c r="L55" i="9"/>
  <c r="L53" i="9"/>
  <c r="L31" i="9"/>
  <c r="L30" i="9"/>
  <c r="H27" i="9"/>
  <c r="G6" i="10" s="1"/>
  <c r="H6" i="10" s="1"/>
  <c r="J254" i="9"/>
  <c r="H254" i="9"/>
  <c r="J223" i="9"/>
  <c r="H221" i="9"/>
  <c r="J173" i="9"/>
  <c r="J222" i="9"/>
  <c r="J102" i="9"/>
  <c r="J93" i="9"/>
  <c r="H93" i="9"/>
  <c r="H92" i="9"/>
  <c r="J251" i="9"/>
  <c r="J247" i="9"/>
  <c r="H149" i="9"/>
  <c r="J126" i="9"/>
  <c r="J101" i="9"/>
  <c r="J91" i="9"/>
  <c r="J61" i="9"/>
  <c r="L269" i="9" l="1"/>
  <c r="L7" i="10"/>
  <c r="H300" i="9"/>
  <c r="H315" i="9" s="1"/>
  <c r="G18" i="10" s="1"/>
  <c r="H18" i="10" s="1"/>
  <c r="K7" i="10"/>
  <c r="H147" i="9"/>
  <c r="G11" i="10" s="1"/>
  <c r="H11" i="10" s="1"/>
  <c r="L291" i="9"/>
  <c r="L299" i="9"/>
  <c r="J125" i="9"/>
  <c r="J147" i="9" s="1"/>
  <c r="I11" i="10" s="1"/>
  <c r="J11" i="10" s="1"/>
  <c r="J221" i="9"/>
  <c r="J243" i="9" s="1"/>
  <c r="I15" i="10" s="1"/>
  <c r="J15" i="10" s="1"/>
  <c r="H99" i="9"/>
  <c r="G9" i="10" s="1"/>
  <c r="H9" i="10" s="1"/>
  <c r="F291" i="9"/>
  <c r="E17" i="10" s="1"/>
  <c r="H150" i="9"/>
  <c r="H171" i="9" s="1"/>
  <c r="G12" i="10" s="1"/>
  <c r="H12" i="10" s="1"/>
  <c r="H243" i="9"/>
  <c r="G15" i="10" s="1"/>
  <c r="H15" i="10" s="1"/>
  <c r="F95" i="9"/>
  <c r="L80" i="9"/>
  <c r="H173" i="9"/>
  <c r="H195" i="9" s="1"/>
  <c r="G13" i="10" s="1"/>
  <c r="H13" i="10" s="1"/>
  <c r="H123" i="9"/>
  <c r="G10" i="10" s="1"/>
  <c r="H10" i="10" s="1"/>
  <c r="H249" i="9"/>
  <c r="F248" i="9"/>
  <c r="L248" i="9" s="1"/>
  <c r="K248" i="9"/>
  <c r="F247" i="9"/>
  <c r="L247" i="9" s="1"/>
  <c r="K247" i="9"/>
  <c r="F96" i="9"/>
  <c r="L96" i="9" s="1"/>
  <c r="K96" i="9"/>
  <c r="K101" i="9"/>
  <c r="F101" i="9"/>
  <c r="J123" i="9"/>
  <c r="I10" i="10" s="1"/>
  <c r="J10" i="10" s="1"/>
  <c r="F91" i="9"/>
  <c r="K91" i="9"/>
  <c r="F251" i="9"/>
  <c r="L251" i="9" s="1"/>
  <c r="K251" i="9"/>
  <c r="L245" i="9"/>
  <c r="K199" i="9"/>
  <c r="H253" i="9"/>
  <c r="H57" i="9"/>
  <c r="H75" i="9" s="1"/>
  <c r="G8" i="10" s="1"/>
  <c r="H8" i="10" s="1"/>
  <c r="L199" i="9"/>
  <c r="K301" i="9"/>
  <c r="F315" i="9"/>
  <c r="E18" i="10" s="1"/>
  <c r="L295" i="9"/>
  <c r="L300" i="9" s="1"/>
  <c r="L315" i="9" s="1"/>
  <c r="L51" i="9"/>
  <c r="J92" i="9"/>
  <c r="F17" i="10" l="1"/>
  <c r="L17" i="10" s="1"/>
  <c r="K17" i="10"/>
  <c r="H267" i="9"/>
  <c r="G16" i="10" s="1"/>
  <c r="H16" i="10" s="1"/>
  <c r="G5" i="10" s="1"/>
  <c r="H5" i="10" s="1"/>
  <c r="L91" i="9"/>
  <c r="L101" i="9"/>
  <c r="K252" i="9"/>
  <c r="F252" i="9"/>
  <c r="L252" i="9" s="1"/>
  <c r="F18" i="10"/>
  <c r="L18" i="10" s="1"/>
  <c r="T18" i="10" s="1"/>
  <c r="K18" i="10"/>
  <c r="E8" i="3" l="1"/>
  <c r="H27" i="10"/>
  <c r="F7" i="9"/>
  <c r="L7" i="9" s="1"/>
  <c r="K7" i="9"/>
  <c r="K5" i="9"/>
  <c r="F5" i="9"/>
  <c r="K8" i="9"/>
  <c r="F8" i="9"/>
  <c r="L8" i="9" s="1"/>
  <c r="K201" i="9"/>
  <c r="F201" i="9"/>
  <c r="F250" i="9"/>
  <c r="K250" i="9"/>
  <c r="K61" i="9"/>
  <c r="F61" i="9"/>
  <c r="L61" i="9" s="1"/>
  <c r="K6" i="9"/>
  <c r="F6" i="9"/>
  <c r="L6" i="9" s="1"/>
  <c r="F94" i="9"/>
  <c r="L94" i="9" s="1"/>
  <c r="K94" i="9"/>
  <c r="J174" i="9"/>
  <c r="J195" i="9" s="1"/>
  <c r="I13" i="10" s="1"/>
  <c r="J13" i="10" s="1"/>
  <c r="F249" i="9" l="1"/>
  <c r="L249" i="9" s="1"/>
  <c r="K249" i="9"/>
  <c r="F200" i="9"/>
  <c r="L200" i="9" s="1"/>
  <c r="K200" i="9"/>
  <c r="K202" i="9"/>
  <c r="F202" i="9"/>
  <c r="L202" i="9" s="1"/>
  <c r="J95" i="9"/>
  <c r="K95" i="9"/>
  <c r="L5" i="9"/>
  <c r="L27" i="9" s="1"/>
  <c r="F27" i="9"/>
  <c r="E6" i="10" s="1"/>
  <c r="J253" i="9"/>
  <c r="K253" i="9"/>
  <c r="F149" i="9"/>
  <c r="L201" i="9"/>
  <c r="L219" i="9" s="1"/>
  <c r="L250" i="9"/>
  <c r="E9" i="3"/>
  <c r="E10" i="3" s="1"/>
  <c r="F219" i="9" l="1"/>
  <c r="E14" i="10" s="1"/>
  <c r="J99" i="9"/>
  <c r="I9" i="10" s="1"/>
  <c r="J9" i="10" s="1"/>
  <c r="L95" i="9"/>
  <c r="F14" i="10"/>
  <c r="L14" i="10" s="1"/>
  <c r="K14" i="10"/>
  <c r="F6" i="10"/>
  <c r="K6" i="10"/>
  <c r="J267" i="9"/>
  <c r="I16" i="10" s="1"/>
  <c r="J16" i="10" s="1"/>
  <c r="L253" i="9"/>
  <c r="F102" i="9"/>
  <c r="K102" i="9"/>
  <c r="J57" i="9"/>
  <c r="J75" i="9" s="1"/>
  <c r="I8" i="10" s="1"/>
  <c r="J8" i="10" s="1"/>
  <c r="K223" i="9" l="1"/>
  <c r="F223" i="9"/>
  <c r="L223" i="9" s="1"/>
  <c r="L6" i="10"/>
  <c r="L102" i="9"/>
  <c r="L123" i="9" s="1"/>
  <c r="F123" i="9"/>
  <c r="E10" i="10" s="1"/>
  <c r="F126" i="9" l="1"/>
  <c r="L126" i="9" s="1"/>
  <c r="K126" i="9"/>
  <c r="K174" i="9"/>
  <c r="F174" i="9"/>
  <c r="F10" i="10"/>
  <c r="L10" i="10" s="1"/>
  <c r="K10" i="10"/>
  <c r="K57" i="9" l="1"/>
  <c r="F57" i="9"/>
  <c r="L174" i="9"/>
  <c r="J149" i="9"/>
  <c r="K149" i="9"/>
  <c r="K92" i="9" l="1"/>
  <c r="F92" i="9"/>
  <c r="L92" i="9" s="1"/>
  <c r="K125" i="9"/>
  <c r="F125" i="9"/>
  <c r="L149" i="9"/>
  <c r="L57" i="9"/>
  <c r="L75" i="9" s="1"/>
  <c r="F75" i="9"/>
  <c r="E8" i="10" s="1"/>
  <c r="K222" i="9"/>
  <c r="F222" i="9"/>
  <c r="L222" i="9" s="1"/>
  <c r="F147" i="9" l="1"/>
  <c r="E11" i="10" s="1"/>
  <c r="L125" i="9"/>
  <c r="L147" i="9" s="1"/>
  <c r="F8" i="10"/>
  <c r="K8" i="10"/>
  <c r="F11" i="10" l="1"/>
  <c r="L11" i="10" s="1"/>
  <c r="K11" i="10"/>
  <c r="K254" i="9"/>
  <c r="F254" i="9"/>
  <c r="L8" i="10"/>
  <c r="F221" i="9"/>
  <c r="K221" i="9"/>
  <c r="F173" i="9"/>
  <c r="K173" i="9"/>
  <c r="F93" i="9"/>
  <c r="K93" i="9"/>
  <c r="J150" i="9"/>
  <c r="J171" i="9" s="1"/>
  <c r="I12" i="10" s="1"/>
  <c r="J12" i="10" s="1"/>
  <c r="I5" i="10" s="1"/>
  <c r="J5" i="10" s="1"/>
  <c r="L93" i="9" l="1"/>
  <c r="L99" i="9" s="1"/>
  <c r="F99" i="9"/>
  <c r="E9" i="10" s="1"/>
  <c r="L221" i="9"/>
  <c r="L243" i="9" s="1"/>
  <c r="F243" i="9"/>
  <c r="E15" i="10" s="1"/>
  <c r="L254" i="9"/>
  <c r="L267" i="9" s="1"/>
  <c r="F267" i="9"/>
  <c r="E16" i="10" s="1"/>
  <c r="J27" i="10"/>
  <c r="E11" i="3"/>
  <c r="L173" i="9"/>
  <c r="L195" i="9" s="1"/>
  <c r="F195" i="9"/>
  <c r="E13" i="10" s="1"/>
  <c r="F16" i="10" l="1"/>
  <c r="L16" i="10" s="1"/>
  <c r="K16" i="10"/>
  <c r="K13" i="10"/>
  <c r="F13" i="10"/>
  <c r="L13" i="10" s="1"/>
  <c r="F9" i="10"/>
  <c r="K9" i="10"/>
  <c r="F15" i="10"/>
  <c r="L15" i="10" s="1"/>
  <c r="K15" i="10"/>
  <c r="L9" i="10" l="1"/>
  <c r="F150" i="9" l="1"/>
  <c r="K150" i="9"/>
  <c r="L150" i="9" l="1"/>
  <c r="L171" i="9" s="1"/>
  <c r="F171" i="9"/>
  <c r="E12" i="10" s="1"/>
  <c r="K12" i="10" l="1"/>
  <c r="F12" i="10"/>
  <c r="L12" i="10" l="1"/>
  <c r="E5" i="10"/>
  <c r="F5" i="10" l="1"/>
  <c r="K5" i="10"/>
  <c r="E4" i="3" l="1"/>
  <c r="E7" i="3" s="1"/>
  <c r="F27" i="10"/>
  <c r="L5" i="10"/>
  <c r="L27" i="10" s="1"/>
  <c r="E18" i="3" l="1"/>
  <c r="E21" i="3"/>
  <c r="E19" i="3"/>
  <c r="E20" i="3"/>
  <c r="E28" i="3" l="1"/>
</calcChain>
</file>

<file path=xl/sharedStrings.xml><?xml version="1.0" encoding="utf-8"?>
<sst xmlns="http://schemas.openxmlformats.org/spreadsheetml/2006/main" count="1517" uniqueCount="503">
  <si>
    <t>공 종 별 집 계 표</t>
  </si>
  <si>
    <t>[ 국립생태원 온실식물부 장비보관소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</si>
  <si>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</si>
  <si>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</si>
  <si>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</si>
  <si>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</si>
  <si>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</si>
  <si>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</si>
  <si>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</si>
  <si>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</si>
  <si>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</si>
  <si>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</si>
  <si>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</si>
  <si>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</si>
  <si>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</si>
  <si>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</si>
  <si>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</si>
  <si>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</si>
  <si>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</si>
  <si>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</si>
  <si>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</si>
  <si>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</si>
  <si>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</si>
  <si>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</si>
  <si>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</si>
  <si>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</si>
  <si>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</si>
  <si>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</si>
  <si>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</si>
  <si>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</si>
  <si>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</si>
  <si>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</si>
  <si>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</si>
  <si>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</si>
  <si>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</si>
  <si>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</si>
  <si>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</si>
  <si>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</si>
  <si>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</si>
  <si>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</si>
  <si>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</si>
  <si>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</si>
  <si>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</si>
  <si>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</si>
  <si>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</si>
  <si>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</si>
  <si>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</si>
  <si>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</si>
  <si>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</si>
  <si>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</si>
  <si>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</si>
  <si>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국립생태원 온실식물부 장비보관소 신축공사</t>
  </si>
  <si>
    <t/>
  </si>
  <si>
    <t>01</t>
  </si>
  <si>
    <t>0101  가  설  공  사</t>
  </si>
  <si>
    <t>0101</t>
  </si>
  <si>
    <t>건축물현장정리</t>
  </si>
  <si>
    <t>철골조</t>
  </si>
  <si>
    <t>M2</t>
  </si>
  <si>
    <t>5825756546016B9B113E3255D9AA45</t>
  </si>
  <si>
    <t>T</t>
  </si>
  <si>
    <t>F</t>
  </si>
  <si>
    <t>01015825756546016B9B113E3255D9AA45</t>
  </si>
  <si>
    <t>구조부 먹매김</t>
  </si>
  <si>
    <t>일반</t>
  </si>
  <si>
    <t>5825756545016983183B859063CD90</t>
  </si>
  <si>
    <t>01015825756545016983183B859063CD90</t>
  </si>
  <si>
    <t>거푸집 먹매김</t>
  </si>
  <si>
    <t>5825756545016983183B875DD0B5B1</t>
  </si>
  <si>
    <t>01015825756545016983183B875DD0B5B1</t>
  </si>
  <si>
    <t>건축물 보양 - 콘크리트</t>
  </si>
  <si>
    <t>살수</t>
  </si>
  <si>
    <t>58257565450169832A3ECD10319E43</t>
  </si>
  <si>
    <t>010158257565450169832A3ECD10319E43</t>
  </si>
  <si>
    <t>[ 합           계 ]</t>
  </si>
  <si>
    <t>TOTAL</t>
  </si>
  <si>
    <t>0102  기초 및 토공사</t>
  </si>
  <si>
    <t>0102</t>
  </si>
  <si>
    <t>터파기/토사</t>
  </si>
  <si>
    <t>보통, 굴삭기 0.7m3</t>
  </si>
  <si>
    <t>M3</t>
  </si>
  <si>
    <t>5800D5AC040160FA9338059778AACE</t>
  </si>
  <si>
    <t>01025800D5AC040160FA9338059778AACE</t>
  </si>
  <si>
    <t>되메우기/토사, 두께 30cm</t>
  </si>
  <si>
    <t>보통, 굴삭기 0.7m3+래머 80kg</t>
  </si>
  <si>
    <t>5800D5A17B016119263628DCC706E2</t>
  </si>
  <si>
    <t>01025800D5A17B016119263628DCC706E2</t>
  </si>
  <si>
    <t>토사 운반/단지외 10km</t>
  </si>
  <si>
    <t>보통, 덤프 15ton+굴삭기 0.7m3(고르기 별도)</t>
  </si>
  <si>
    <t>5800D5AFDA0165AE893BD32C57D684</t>
  </si>
  <si>
    <t>01025800D5AFDA0165AE893BD32C57D684</t>
  </si>
  <si>
    <t>0103  철근콘크리트공사</t>
  </si>
  <si>
    <t>0103</t>
  </si>
  <si>
    <t>레미콘(관급)</t>
  </si>
  <si>
    <t>25-18-80</t>
  </si>
  <si>
    <t>5F00C52A1001646142353049C87024CBF6C330</t>
  </si>
  <si>
    <t>01035F00C52A1001646142353049C87024CBF6C330</t>
  </si>
  <si>
    <t>25-21-120</t>
  </si>
  <si>
    <t>5F00C52A1001646142353049C87024CBF6C337</t>
  </si>
  <si>
    <t>01035F00C52A1001646142353049C87024CBF6C337</t>
  </si>
  <si>
    <t>콘크리트 펌프차 타설(무근, 진동기無)</t>
  </si>
  <si>
    <t>100m3 미만, 슬럼프 8~12cm, 양호(매트기초 등)</t>
  </si>
  <si>
    <t>회</t>
  </si>
  <si>
    <t>582525D9080168A2F130741A7C99D0</t>
  </si>
  <si>
    <t>0103582525D9080168A2F130741A7C99D0</t>
  </si>
  <si>
    <t>콘크리트 펌프차 타설(매트기초 등)</t>
  </si>
  <si>
    <t>100m3 미만, 슬럼프 8~12cm, 양호</t>
  </si>
  <si>
    <t>582525D90B0165E89E3E64810683C0</t>
  </si>
  <si>
    <t>0103582525D90B0165E89E3E64810683C0</t>
  </si>
  <si>
    <t>유로폼 설치 및 해체</t>
  </si>
  <si>
    <t>보통, 수직고 7m까지</t>
  </si>
  <si>
    <t>582525DE8F01605D22340C1A058682</t>
  </si>
  <si>
    <t>0103582525DE8F01605D22340C1A058682</t>
  </si>
  <si>
    <t>철근콘크리트용봉강(관급)</t>
  </si>
  <si>
    <t>철근콘크리트용봉강, 이형봉강(SD350/400), HD-10</t>
  </si>
  <si>
    <t>TON</t>
  </si>
  <si>
    <t>별도</t>
  </si>
  <si>
    <t>5F00C52A110166FEE83E878B0FE5DE62144A1D</t>
  </si>
  <si>
    <t>01035F00C52A110166FEE83E878B0FE5DE62144A1D</t>
  </si>
  <si>
    <t>철근콘크리트용봉강, 이형봉강(SD350/400), HD-13</t>
  </si>
  <si>
    <t>5F00C52A110166FEE83E878B0FE5DE62144A1E</t>
  </si>
  <si>
    <t>01035F00C52A110166FEE83E878B0FE5DE62144A1E</t>
  </si>
  <si>
    <t>철근콘크리트용봉강, 이형봉강(SD350/400), HD-16</t>
  </si>
  <si>
    <t>5F00C52A110166FEE83E878B0FE5DE62144A1F</t>
  </si>
  <si>
    <t>01035F00C52A110166FEE83E878B0FE5DE62144A1F</t>
  </si>
  <si>
    <t>철근, 현장 - 보통 가공 및 조립</t>
  </si>
  <si>
    <t>수직고 7m 미만</t>
  </si>
  <si>
    <t>582525DDE401620F95342CE404934B</t>
  </si>
  <si>
    <t>0103582525DDE401620F95342CE404934B</t>
  </si>
  <si>
    <t>철강설</t>
  </si>
  <si>
    <t>철강설, 고철, 작업설부산물</t>
  </si>
  <si>
    <t>kg</t>
  </si>
  <si>
    <t>수집상차도</t>
  </si>
  <si>
    <t>5F23B5CCDD01694F963420849328F766B3EE9A</t>
  </si>
  <si>
    <t>01035F23B5CCDD01694F963420849328F766B3EE9A</t>
  </si>
  <si>
    <t>0104  철  골  공  사</t>
  </si>
  <si>
    <t>0104</t>
  </si>
  <si>
    <t>ㄱ형강</t>
  </si>
  <si>
    <t>ㄱ형강, 등변, 70*70*6mm</t>
  </si>
  <si>
    <t>5F00C52A110166FEDE382FF744A172D8CAE8E8</t>
  </si>
  <si>
    <t>01045F00C52A110166FEDE382FF744A172D8CAE8E8</t>
  </si>
  <si>
    <t>일반봉강</t>
  </si>
  <si>
    <t>일반봉강, SS400, ∮19mm</t>
  </si>
  <si>
    <t>5F00C52A110166FEE83F914DCA0483A960ECA0</t>
  </si>
  <si>
    <t>01045F00C52A110166FEE83F914DCA0483A960ECA0</t>
  </si>
  <si>
    <t>H형강</t>
  </si>
  <si>
    <t>SS275, 300*150*6.5*9mm, 현장도착도</t>
  </si>
  <si>
    <t>36.7kg/m</t>
  </si>
  <si>
    <t>5F00C52A110166FEF93683060A0E2E13C383C6</t>
  </si>
  <si>
    <t>01045F00C52A110166FEF93683060A0E2E13C383C6</t>
  </si>
  <si>
    <t>SS275, 200*100*5.5*8mm, 현장도착도</t>
  </si>
  <si>
    <t>21.3kg/m</t>
  </si>
  <si>
    <t>5F00C52A110166FEF93683060A0E2E13C38110</t>
  </si>
  <si>
    <t>01045F00C52A110166FEF93683060A0E2E13C38110</t>
  </si>
  <si>
    <t>SS275, 250*125*6*9mm, 현장도착도</t>
  </si>
  <si>
    <t>29.6kg/m</t>
  </si>
  <si>
    <t>5F00C52A110166FEF93683060A0E2E13C38074</t>
  </si>
  <si>
    <t>01045F00C52A110166FEF93683060A0E2E13C38074</t>
  </si>
  <si>
    <t>경량형강</t>
  </si>
  <si>
    <t>경량형강, 칼라C형강, 100*50*20, t2.3</t>
  </si>
  <si>
    <t>5F00C52A110166FEF936830564A9097E0EE948</t>
  </si>
  <si>
    <t>01045F00C52A110166FEF936830564A9097E0EE948</t>
  </si>
  <si>
    <t>일반구조용압연강판</t>
  </si>
  <si>
    <t>일반구조용압연강판, 16mm</t>
  </si>
  <si>
    <t>5F00C52A110166C117357493D4C19A181B743C</t>
  </si>
  <si>
    <t>01045F00C52A110166C117357493D4C19A181B743C</t>
  </si>
  <si>
    <t>일반구조용압연강판, 20mm</t>
  </si>
  <si>
    <t>5F00C52A110166C117357493D4C19A181B75DA</t>
  </si>
  <si>
    <t>01045F00C52A110166C117357493D4C19A181B75DA</t>
  </si>
  <si>
    <t>일반구조용압연강판, 9.0mm</t>
  </si>
  <si>
    <t>5F00C52A110166C117357493D5E2155C8CDBAF</t>
  </si>
  <si>
    <t>01045F00C52A110166C117357493D5E2155C8CDBAF</t>
  </si>
  <si>
    <t>턴바클(아연도금)</t>
  </si>
  <si>
    <t>∮19∼20</t>
  </si>
  <si>
    <t>조</t>
  </si>
  <si>
    <t>공장상차도</t>
  </si>
  <si>
    <t>5F00C52A1401620DA83F42E300663B985DBD4B</t>
  </si>
  <si>
    <t>01045F00C52A1401620DA83F42E300663B985DBD4B</t>
  </si>
  <si>
    <t>앵커볼트</t>
  </si>
  <si>
    <t>앵커볼트, M20*800mm</t>
  </si>
  <si>
    <t>개</t>
  </si>
  <si>
    <t>5F00D5307A016A475030E13275B021D546623C</t>
  </si>
  <si>
    <t>01045F00D5307A016A475030E13275B021D546623C</t>
  </si>
  <si>
    <t>고장력볼트</t>
  </si>
  <si>
    <t>고장력볼트, F10T, M16*50mm</t>
  </si>
  <si>
    <t>5F00D5307A016A475030E13275B021D5477052</t>
  </si>
  <si>
    <t>01045F00D5307A016A475030E13275B021D5477052</t>
  </si>
  <si>
    <t>고장력볼트, F10T, M20*50mm</t>
  </si>
  <si>
    <t>5F00D5307A016A475030E13275B021D54775DA</t>
  </si>
  <si>
    <t>01045F00D5307A016A475030E13275B021D54775DA</t>
  </si>
  <si>
    <t>고장력볼트, F10T, M20*60mm</t>
  </si>
  <si>
    <t>5F00D5307A016A475030E13275B021D54775DC</t>
  </si>
  <si>
    <t>01045F00D5307A016A475030E13275B021D54775DC</t>
  </si>
  <si>
    <t>앵커 볼트 설치</t>
  </si>
  <si>
    <t>∮20 이하</t>
  </si>
  <si>
    <t>582535C43E016467513C06472044A8</t>
  </si>
  <si>
    <t>0104582535C43E016467513C06472044A8</t>
  </si>
  <si>
    <t>철골 가공 조립(적은 구조)</t>
  </si>
  <si>
    <t>Rolled shape, 60ton 미만</t>
  </si>
  <si>
    <t>582535C5C4016311A03152CB09F762</t>
  </si>
  <si>
    <t>0104582535C5C4016311A03152CB09F762</t>
  </si>
  <si>
    <t>부대철골 설치</t>
  </si>
  <si>
    <t>582535C271016D94C0373E68A7573C</t>
  </si>
  <si>
    <t>0104582535C271016D94C0373E68A7573C</t>
  </si>
  <si>
    <t>철골세우기 - 표준단가</t>
  </si>
  <si>
    <t>6층 미만</t>
  </si>
  <si>
    <t>582535C3150168E311330334CAB06F</t>
  </si>
  <si>
    <t>0104582535C3150168E311330334CAB06F</t>
  </si>
  <si>
    <t>고장력 볼트 본조임 - 표준단가</t>
  </si>
  <si>
    <t>30본/t 미만</t>
  </si>
  <si>
    <t>582535C31E016ECA0F312771A2674E</t>
  </si>
  <si>
    <t>0104582535C31E016ECA0F312771A2674E</t>
  </si>
  <si>
    <t>기둥밑 무수축 고름모르타르 재료량</t>
  </si>
  <si>
    <t>무수축모르타르, GP600</t>
  </si>
  <si>
    <t>582535C31E016ED4773B1749FB955E</t>
  </si>
  <si>
    <t>0104582535C31E016ED4773B1749FB955E</t>
  </si>
  <si>
    <t>0105  목공사 및 수장공사</t>
  </si>
  <si>
    <t>0105</t>
  </si>
  <si>
    <t>동력환기팬</t>
  </si>
  <si>
    <t>400*400</t>
  </si>
  <si>
    <t>5825C5E48E0163BAB532F605F8AB78</t>
  </si>
  <si>
    <t>01055825C5E48E0163BAB532F605F8AB78</t>
  </si>
  <si>
    <t>방습필름 - 바닥</t>
  </si>
  <si>
    <t>폴리에틸렌필름, 두께, 0.03mm, 2겹</t>
  </si>
  <si>
    <t>582595AB26016DE0C93CCD57163BDF</t>
  </si>
  <si>
    <t>0105582595AB26016DE0C93CCD57163BDF</t>
  </si>
  <si>
    <t>0106  방  수  공  사</t>
  </si>
  <si>
    <t>0106</t>
  </si>
  <si>
    <t>바탕만들기+에폭시 코팅</t>
  </si>
  <si>
    <t>바닥, 롤러칠</t>
  </si>
  <si>
    <t>582585429E0167D4863D6495D6B898</t>
  </si>
  <si>
    <t>0106582585429E0167D4863D6495D6B898</t>
  </si>
  <si>
    <t>수밀코킹(실리콘)</t>
  </si>
  <si>
    <t>삼각, 10mm, 창호주위</t>
  </si>
  <si>
    <t>M</t>
  </si>
  <si>
    <t>5825E5365F016B2FFA368DFCE36F43</t>
  </si>
  <si>
    <t>01065825E5365F016B2FFA368DFCE36F43</t>
  </si>
  <si>
    <t>0107  지붕 및 홈통공사</t>
  </si>
  <si>
    <t>0107</t>
  </si>
  <si>
    <t>선홈통(염화비닐) 설치</t>
  </si>
  <si>
    <t>100mm, VG2</t>
  </si>
  <si>
    <t>5825D5C87301640D43355CF3ABFE8F</t>
  </si>
  <si>
    <t>01075825D5C87301640D43355CF3ABFE8F</t>
  </si>
  <si>
    <t>처마홈통</t>
  </si>
  <si>
    <t>T1.2*W200*H200</t>
  </si>
  <si>
    <t>5F6935616C01638B7437B733690A</t>
  </si>
  <si>
    <t>01075F6935616C01638B7437B733690A</t>
  </si>
  <si>
    <t>0108  미  장  공  사</t>
  </si>
  <si>
    <t>0108</t>
  </si>
  <si>
    <t>모르타르 바름</t>
  </si>
  <si>
    <t>외벽, 18mm</t>
  </si>
  <si>
    <t>582515F8590167774030AA3B55A85F</t>
  </si>
  <si>
    <t>0108582515F8590167774030AA3B55A85F</t>
  </si>
  <si>
    <t>모르타르 기계바름</t>
  </si>
  <si>
    <t>기계마감</t>
  </si>
  <si>
    <t>582515F85C016C8A0435D05E6423FA</t>
  </si>
  <si>
    <t>0108582515F85C016C8A0435D05E6423FA</t>
  </si>
  <si>
    <t>0109  창호 및 유리공사</t>
  </si>
  <si>
    <t>0109</t>
  </si>
  <si>
    <t>PVC방충망(백색)</t>
  </si>
  <si>
    <t>5F00C52A16016EE2BB36AD77E47AA67365B4F9</t>
  </si>
  <si>
    <t>01095F00C52A16016EE2BB36AD77E47AA67365B4F9</t>
  </si>
  <si>
    <t>복층유리</t>
  </si>
  <si>
    <t>복층유리, 투명, 16mm</t>
  </si>
  <si>
    <t>5F00C52A16016EE2A9314BE25F88EFEC7BAB1D</t>
  </si>
  <si>
    <t>01095F00C52A16016EE2A9314BE25F88EFEC7BAB1D</t>
  </si>
  <si>
    <t>유리주위코킹</t>
  </si>
  <si>
    <t>5*5, 실리콘</t>
  </si>
  <si>
    <t>5825E5365E016A837837D73BE115E8</t>
  </si>
  <si>
    <t>01095825E5365E016A837837D73BE115E8</t>
  </si>
  <si>
    <t>PW01[창고]</t>
  </si>
  <si>
    <t>2.000 x 1.000 = 2.000</t>
  </si>
  <si>
    <t>EA</t>
  </si>
  <si>
    <t>5825A5942C016D250131B8871F6BE5</t>
  </si>
  <si>
    <t>01095825A5942C016D250131B8871F6BE5</t>
  </si>
  <si>
    <t>창문틀 주위 충전</t>
  </si>
  <si>
    <t>발포우레탄 충전</t>
  </si>
  <si>
    <t>5825A593010166D97D377C8B7C64B2</t>
  </si>
  <si>
    <t>01095825A593010166D97D377C8B7C64B2</t>
  </si>
  <si>
    <t>유리끼우기 - 복층유리, 일반창호</t>
  </si>
  <si>
    <t>16mm(5+6A+5)</t>
  </si>
  <si>
    <t>5825A59D090161CD263E2D8E5C9F42</t>
  </si>
  <si>
    <t>01095825A59D090161CD263E2D8E5C9F42</t>
  </si>
  <si>
    <t>0110  칠    공    사</t>
  </si>
  <si>
    <t>0110</t>
  </si>
  <si>
    <t>녹막이페인트(붓칠)</t>
  </si>
  <si>
    <t>철재면, 2회, 1종</t>
  </si>
  <si>
    <t>58258549CD016CCB22390BC6590669</t>
  </si>
  <si>
    <t>011058258549CD016CCB22390BC6590669</t>
  </si>
  <si>
    <t>유성페인트(붓칠)</t>
  </si>
  <si>
    <t>철재면, 2회. 2급</t>
  </si>
  <si>
    <t>5825854AD5016C57973C94776E7F84</t>
  </si>
  <si>
    <t>01105825854AD5016C57973C94776E7F84</t>
  </si>
  <si>
    <t>수성페인트(롤러칠)</t>
  </si>
  <si>
    <t>외부, 3회, 1급</t>
  </si>
  <si>
    <t>5825854BFB016C47453B06D1DFF841</t>
  </si>
  <si>
    <t>01105825854BFB016C47453B06D1DFF841</t>
  </si>
  <si>
    <t>0111  판  넬  공  사</t>
  </si>
  <si>
    <t>0111</t>
  </si>
  <si>
    <t>샌드위치패널</t>
  </si>
  <si>
    <t>샌드위치패널, 난연2급, 벽재, 100mm</t>
  </si>
  <si>
    <t>5F00C52A1401623A733E8F126DE979EFF88377</t>
  </si>
  <si>
    <t>01115F00C52A1401623A733E8F126DE979EFF88377</t>
  </si>
  <si>
    <t>샌드위치패널, 난연2급, 지붕재, 100mm</t>
  </si>
  <si>
    <t>5F00C52A1401623A733E8F126DE979EFF88374</t>
  </si>
  <si>
    <t>01115F00C52A1401623A733E8F126DE979EFF88374</t>
  </si>
  <si>
    <t>베이스찬넬</t>
  </si>
  <si>
    <t>THK0.5 C/S</t>
  </si>
  <si>
    <t>5F6935616C01638B133C3AD02449</t>
  </si>
  <si>
    <t>01115F6935616C01638B133C3AD02449</t>
  </si>
  <si>
    <t>처마C/S후레싱</t>
  </si>
  <si>
    <t>5F6935616C01638B133C3AD02707</t>
  </si>
  <si>
    <t>01115F6935616C01638B133C3AD02707</t>
  </si>
  <si>
    <t>톱찬넬 후레싱</t>
  </si>
  <si>
    <t>5F6935616C01638B133C3AD02709</t>
  </si>
  <si>
    <t>01115F6935616C01638B133C3AD02709</t>
  </si>
  <si>
    <t>코너C/S후레싱</t>
  </si>
  <si>
    <t>5F6935616C01638B133C3AD02708</t>
  </si>
  <si>
    <t>01115F6935616C01638B133C3AD02708</t>
  </si>
  <si>
    <t>용마루C/S후레싱</t>
  </si>
  <si>
    <t>5F6935616C01638B133C3AD02702</t>
  </si>
  <si>
    <t>01115F6935616C01638B133C3AD02702</t>
  </si>
  <si>
    <t>박공 후레싱</t>
  </si>
  <si>
    <t>5F6935616C01638B133C3AD02703</t>
  </si>
  <si>
    <t>01115F6935616C01638B133C3AD02703</t>
  </si>
  <si>
    <t>샌드위치(단열)페널 - 칸막이벽 설치비</t>
  </si>
  <si>
    <t>시공비, 두께 50~100mm 기준</t>
  </si>
  <si>
    <t>582595ADD40167A69C32D874F25E92</t>
  </si>
  <si>
    <t>0111582595ADD40167A69C32D874F25E92</t>
  </si>
  <si>
    <t>샌드위치(단열)패널 - 지붕 설치비</t>
  </si>
  <si>
    <t>582595ADD40167A69C32D87017CF37</t>
  </si>
  <si>
    <t>0111582595ADD40167A69C32D87017CF37</t>
  </si>
  <si>
    <t>0112  골재비 및 운반비</t>
  </si>
  <si>
    <t>0112</t>
  </si>
  <si>
    <t>모래</t>
  </si>
  <si>
    <t>모래, 대전, 도착도</t>
  </si>
  <si>
    <t>5F23B5CCD50165E3923BF5AA1CB2727A12895E</t>
  </si>
  <si>
    <t>01125F23B5CCD50165E3923BF5AA1CB2727A12895E</t>
  </si>
  <si>
    <t>시멘트</t>
  </si>
  <si>
    <t>대리점</t>
  </si>
  <si>
    <t>포</t>
  </si>
  <si>
    <t>5F00C52A100164617F3A7871A21475474CE59E</t>
  </si>
  <si>
    <t>01125F00C52A100164617F3A7871A21475474CE59E</t>
  </si>
  <si>
    <t>시멘트운반</t>
  </si>
  <si>
    <t>L:20km, 덤프 8ton</t>
  </si>
  <si>
    <t>58242572090162B09636E030F8CF9F</t>
  </si>
  <si>
    <t>011258242572090162B09636E030F8CF9F</t>
  </si>
  <si>
    <t>운반비(트레일러 20ton+크레인 10ton)</t>
  </si>
  <si>
    <t>철근, L:20km</t>
  </si>
  <si>
    <t>582425720E016AD02D32E8925430D4</t>
  </si>
  <si>
    <t>0112582425720E016AD02D32E8925430D4</t>
  </si>
  <si>
    <t>0113  도급자 관급자재비</t>
  </si>
  <si>
    <t>0113</t>
  </si>
  <si>
    <t>7</t>
  </si>
  <si>
    <t>레미콘</t>
  </si>
  <si>
    <t>레미콘, 충남(서천군, 예산군, 태안군, 홍성군), 25-18-80</t>
  </si>
  <si>
    <t>5F00C52A1001646142353049C918B103CBF53C</t>
  </si>
  <si>
    <t>01135F00C52A1001646142353049C918B103CBF53C</t>
  </si>
  <si>
    <t>레미콘, 충남(서천군, 예산군, 태안군, 홍성군), 25-21-120</t>
  </si>
  <si>
    <t>5F00C52A1001646142353049C918B103CBF6C2</t>
  </si>
  <si>
    <t>01135F00C52A1001646142353049C918B103CBF6C2</t>
  </si>
  <si>
    <t>소    계</t>
  </si>
  <si>
    <t>59988591F00168BDD4345BB2D9CA</t>
  </si>
  <si>
    <t>011359988591F00168BDD4345BB2D9CA</t>
  </si>
  <si>
    <t>철근콘크리트용봉강</t>
  </si>
  <si>
    <t>철근콘크리트용봉강, 이형봉강(SD350/400), HD-10, 하치장상차도</t>
  </si>
  <si>
    <t>5F00C52A110166FEE83E878B0FE5DE6A525DBA</t>
  </si>
  <si>
    <t>01135F00C52A110166FEE83E878B0FE5DE6A525DBA</t>
  </si>
  <si>
    <t>철근콘크리트용봉강, 이형봉강(SD350/400), HD-13, 하치장상차도</t>
  </si>
  <si>
    <t>5F00C52A110166FEE83E878B0FE5DE6A525DBD</t>
  </si>
  <si>
    <t>01135F00C52A110166FEE83E878B0FE5DE6A525DBD</t>
  </si>
  <si>
    <t>철근콘크리트용봉강, 이형봉강(SD350/400), HD-16, 하치장상차도</t>
  </si>
  <si>
    <t>5F00C52A110166FEE83E878B0FE5DE6A525DBC</t>
  </si>
  <si>
    <t>01135F00C52A110166FEE83E878B0FE5DE6A525DBC</t>
  </si>
  <si>
    <t xml:space="preserve">   계</t>
  </si>
  <si>
    <t>59988591F00168BDD4345BB2D9C9</t>
  </si>
  <si>
    <t>011359988591F00168BDD4345BB2D9C9</t>
  </si>
  <si>
    <t>조달수수료</t>
  </si>
  <si>
    <t>주재료비의 0.54%</t>
  </si>
  <si>
    <t>식</t>
  </si>
  <si>
    <t>59339552E40162FF1230BD276213001</t>
  </si>
  <si>
    <t>011359339552E40162FF1230BD276213001</t>
  </si>
  <si>
    <t>비      고</t>
  </si>
  <si>
    <t>A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</si>
  <si>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</si>
  <si>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</si>
  <si>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</si>
  <si>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</si>
  <si>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</si>
  <si>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</si>
  <si>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</si>
  <si>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</si>
  <si>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</si>
  <si>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</si>
  <si>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</si>
  <si>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</si>
  <si>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</si>
  <si>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</si>
  <si>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</si>
  <si>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</si>
  <si>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</si>
  <si>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</si>
  <si>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</si>
  <si>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</si>
  <si>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</si>
  <si>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</si>
  <si>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</si>
  <si>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</si>
  <si>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</si>
  <si>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</si>
  <si>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</si>
  <si>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7.9%</t>
  </si>
  <si>
    <t>BS</t>
  </si>
  <si>
    <t>C2</t>
  </si>
  <si>
    <t>기   계    경   비</t>
  </si>
  <si>
    <t>C4</t>
  </si>
  <si>
    <t>산  재  보  험  료</t>
  </si>
  <si>
    <t>노무비 * 4.05%</t>
  </si>
  <si>
    <t>C5</t>
  </si>
  <si>
    <t>고  용  보  험  료</t>
  </si>
  <si>
    <t>노무비 * 1.39%</t>
  </si>
  <si>
    <t>C6</t>
  </si>
  <si>
    <t>국민  건강  보험료</t>
  </si>
  <si>
    <t>직접노무비 * 3.12%</t>
  </si>
  <si>
    <t>C7</t>
  </si>
  <si>
    <t>국민  연금  보험료</t>
  </si>
  <si>
    <t>직접노무비 * 4.5%</t>
  </si>
  <si>
    <t>CB</t>
  </si>
  <si>
    <t>노인장기요양보험료</t>
  </si>
  <si>
    <t>건강보험료 * 7.38%</t>
  </si>
  <si>
    <t>CA</t>
  </si>
  <si>
    <t>산업안전보건관리비</t>
  </si>
  <si>
    <t>(재료비+직노) * 2.93%</t>
  </si>
  <si>
    <t>CH</t>
  </si>
  <si>
    <t>환  경  보  전  비</t>
  </si>
  <si>
    <t>(재료비+직노+기계경비) * 0.5%</t>
  </si>
  <si>
    <t>CG</t>
  </si>
  <si>
    <t>기   타    경   비</t>
  </si>
  <si>
    <t>(재료비+노무비) * 5.5%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</si>
  <si>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</si>
  <si>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</si>
  <si>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</si>
  <si>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</si>
  <si>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</si>
  <si>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</si>
  <si>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</si>
  <si>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</si>
  <si>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</si>
  <si>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</si>
  <si>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</si>
  <si>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</si>
  <si>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</si>
  <si>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</si>
  <si>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</si>
  <si>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</si>
  <si>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</si>
  <si>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</si>
  <si>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</si>
  <si>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</si>
  <si>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</si>
  <si>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</si>
  <si>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</si>
  <si>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도급자관급자재비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</si>
  <si>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</si>
  <si>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</si>
  <si>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</si>
  <si>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</si>
  <si>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</si>
  <si>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</si>
  <si>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</si>
  <si>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</si>
  <si>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</si>
  <si>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</si>
  <si>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</si>
  <si>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</si>
  <si>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</si>
  <si>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</si>
  <si>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</si>
  <si>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</si>
  <si>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</si>
  <si>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</si>
  <si>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</si>
  <si>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</si>
  <si>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</si>
  <si>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</si>
  <si>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</si>
  <si>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</si>
  <si>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</si>
  <si>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</si>
  <si>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</si>
  <si>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</si>
  <si>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</si>
  <si>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</si>
  <si>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</si>
  <si>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</si>
  <si>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</si>
  <si>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</si>
  <si>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</si>
  <si>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</si>
  <si>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</si>
  <si>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</si>
  <si>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공사명 : 온실식물부 장비보관소 신축공사</t>
    <phoneticPr fontId="1" type="noConversion"/>
  </si>
  <si>
    <t>금액 : 원(￦)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</si>
</sst>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B1" workbookViewId="0">
      <selection activeCell="F35" sqref="F3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391</v>
      </c>
      <c r="C1" s="16"/>
      <c r="D1" s="16"/>
      <c r="E1" s="16"/>
      <c r="F1" s="16"/>
      <c r="G1" s="16"/>
    </row>
    <row r="2" spans="1:7" ht="21.95" customHeight="1" x14ac:dyDescent="0.3">
      <c r="B2" s="17" t="s">
        <v>501</v>
      </c>
      <c r="C2" s="17"/>
      <c r="D2" s="17"/>
      <c r="E2" s="17"/>
      <c r="F2" s="18" t="s">
        <v>502</v>
      </c>
      <c r="G2" s="18"/>
    </row>
    <row r="3" spans="1:7" ht="21.95" customHeight="1" x14ac:dyDescent="0.3">
      <c r="B3" s="19" t="s">
        <v>392</v>
      </c>
      <c r="C3" s="19"/>
      <c r="D3" s="19"/>
      <c r="E3" s="13" t="s">
        <v>393</v>
      </c>
      <c r="F3" s="13" t="s">
        <v>394</v>
      </c>
      <c r="G3" s="13" t="s">
        <v>382</v>
      </c>
    </row>
    <row r="4" spans="1:7" ht="21.95" customHeight="1" x14ac:dyDescent="0.3">
      <c r="A4" s="1" t="s">
        <v>399</v>
      </c>
      <c r="B4" s="20" t="s">
        <v>395</v>
      </c>
      <c r="C4" s="20" t="s">
        <v>396</v>
      </c>
      <c r="D4" s="14" t="s">
        <v>400</v>
      </c>
      <c r="E4" s="15">
        <f>TRUNC(공종별집계표!F5, 0)</f>
        <v>0</v>
      </c>
      <c r="F4" s="12" t="s">
        <v>52</v>
      </c>
      <c r="G4" s="12" t="s">
        <v>52</v>
      </c>
    </row>
    <row r="5" spans="1:7" ht="21.95" customHeight="1" x14ac:dyDescent="0.3">
      <c r="A5" s="1" t="s">
        <v>401</v>
      </c>
      <c r="B5" s="20"/>
      <c r="C5" s="20"/>
      <c r="D5" s="14" t="s">
        <v>402</v>
      </c>
      <c r="E5" s="15">
        <v>0</v>
      </c>
      <c r="F5" s="12" t="s">
        <v>52</v>
      </c>
      <c r="G5" s="12" t="s">
        <v>52</v>
      </c>
    </row>
    <row r="6" spans="1:7" ht="21.95" customHeight="1" x14ac:dyDescent="0.3">
      <c r="A6" s="1" t="s">
        <v>403</v>
      </c>
      <c r="B6" s="20"/>
      <c r="C6" s="20"/>
      <c r="D6" s="14" t="s">
        <v>404</v>
      </c>
      <c r="E6" s="15">
        <v>0</v>
      </c>
      <c r="F6" s="12" t="s">
        <v>52</v>
      </c>
      <c r="G6" s="12" t="s">
        <v>52</v>
      </c>
    </row>
    <row r="7" spans="1:7" ht="21.95" customHeight="1" x14ac:dyDescent="0.3">
      <c r="A7" s="1" t="s">
        <v>405</v>
      </c>
      <c r="B7" s="20"/>
      <c r="C7" s="20"/>
      <c r="D7" s="14" t="s">
        <v>406</v>
      </c>
      <c r="E7" s="15">
        <f>TRUNC(E4+E5-E6, 0)</f>
        <v>0</v>
      </c>
      <c r="F7" s="12" t="s">
        <v>52</v>
      </c>
      <c r="G7" s="12" t="s">
        <v>52</v>
      </c>
    </row>
    <row r="8" spans="1:7" ht="21.95" customHeight="1" x14ac:dyDescent="0.3">
      <c r="A8" s="1" t="s">
        <v>407</v>
      </c>
      <c r="B8" s="20"/>
      <c r="C8" s="20" t="s">
        <v>397</v>
      </c>
      <c r="D8" s="14" t="s">
        <v>408</v>
      </c>
      <c r="E8" s="15">
        <f>TRUNC(공종별집계표!H5, 0)</f>
        <v>0</v>
      </c>
      <c r="F8" s="12" t="s">
        <v>52</v>
      </c>
      <c r="G8" s="12" t="s">
        <v>52</v>
      </c>
    </row>
    <row r="9" spans="1:7" ht="21.95" customHeight="1" x14ac:dyDescent="0.3">
      <c r="A9" s="1" t="s">
        <v>409</v>
      </c>
      <c r="B9" s="20"/>
      <c r="C9" s="20"/>
      <c r="D9" s="14" t="s">
        <v>410</v>
      </c>
      <c r="E9" s="15">
        <f>TRUNC(E8*0.079, 0)</f>
        <v>0</v>
      </c>
      <c r="F9" s="12" t="s">
        <v>411</v>
      </c>
      <c r="G9" s="12" t="s">
        <v>52</v>
      </c>
    </row>
    <row r="10" spans="1:7" ht="21.95" customHeight="1" x14ac:dyDescent="0.3">
      <c r="A10" s="1" t="s">
        <v>412</v>
      </c>
      <c r="B10" s="20"/>
      <c r="C10" s="20"/>
      <c r="D10" s="14" t="s">
        <v>406</v>
      </c>
      <c r="E10" s="15">
        <f>TRUNC(E8+E9, 0)</f>
        <v>0</v>
      </c>
      <c r="F10" s="12" t="s">
        <v>52</v>
      </c>
      <c r="G10" s="12" t="s">
        <v>52</v>
      </c>
    </row>
    <row r="11" spans="1:7" ht="21.95" customHeight="1" x14ac:dyDescent="0.3">
      <c r="A11" s="1" t="s">
        <v>413</v>
      </c>
      <c r="B11" s="20"/>
      <c r="C11" s="20" t="s">
        <v>398</v>
      </c>
      <c r="D11" s="14" t="s">
        <v>414</v>
      </c>
      <c r="E11" s="15">
        <f>TRUNC(공종별집계표!J5, 0)</f>
        <v>0</v>
      </c>
      <c r="F11" s="12" t="s">
        <v>52</v>
      </c>
      <c r="G11" s="12" t="s">
        <v>52</v>
      </c>
    </row>
    <row r="12" spans="1:7" ht="21.95" customHeight="1" x14ac:dyDescent="0.3">
      <c r="A12" s="1" t="s">
        <v>415</v>
      </c>
      <c r="B12" s="20"/>
      <c r="C12" s="20"/>
      <c r="D12" s="14" t="s">
        <v>416</v>
      </c>
      <c r="E12" s="15">
        <v>1558856</v>
      </c>
      <c r="F12" s="12" t="s">
        <v>417</v>
      </c>
      <c r="G12" s="12" t="s">
        <v>52</v>
      </c>
    </row>
    <row r="13" spans="1:7" ht="21.95" customHeight="1" x14ac:dyDescent="0.3">
      <c r="A13" s="1" t="s">
        <v>418</v>
      </c>
      <c r="B13" s="20"/>
      <c r="C13" s="20"/>
      <c r="D13" s="14" t="s">
        <v>419</v>
      </c>
      <c r="E13" s="15">
        <v>535015</v>
      </c>
      <c r="F13" s="12" t="s">
        <v>420</v>
      </c>
      <c r="G13" s="12" t="s">
        <v>52</v>
      </c>
    </row>
    <row r="14" spans="1:7" ht="21.95" customHeight="1" x14ac:dyDescent="0.3">
      <c r="A14" s="1" t="s">
        <v>421</v>
      </c>
      <c r="B14" s="20"/>
      <c r="C14" s="20"/>
      <c r="D14" s="14" t="s">
        <v>422</v>
      </c>
      <c r="E14" s="15">
        <v>1112972</v>
      </c>
      <c r="F14" s="12" t="s">
        <v>423</v>
      </c>
      <c r="G14" s="12" t="s">
        <v>52</v>
      </c>
    </row>
    <row r="15" spans="1:7" ht="21.95" customHeight="1" x14ac:dyDescent="0.3">
      <c r="A15" s="1" t="s">
        <v>424</v>
      </c>
      <c r="B15" s="20"/>
      <c r="C15" s="20"/>
      <c r="D15" s="14" t="s">
        <v>425</v>
      </c>
      <c r="E15" s="15">
        <v>1605248</v>
      </c>
      <c r="F15" s="12" t="s">
        <v>426</v>
      </c>
      <c r="G15" s="12" t="s">
        <v>52</v>
      </c>
    </row>
    <row r="16" spans="1:7" ht="21.95" customHeight="1" x14ac:dyDescent="0.3">
      <c r="A16" s="1" t="s">
        <v>427</v>
      </c>
      <c r="B16" s="20"/>
      <c r="C16" s="20"/>
      <c r="D16" s="14" t="s">
        <v>428</v>
      </c>
      <c r="E16" s="15">
        <f>TRUNC(E14*0.0738, 0)</f>
        <v>82137</v>
      </c>
      <c r="F16" s="12" t="s">
        <v>429</v>
      </c>
      <c r="G16" s="12" t="s">
        <v>52</v>
      </c>
    </row>
    <row r="17" spans="1:7" ht="21.95" customHeight="1" x14ac:dyDescent="0.3">
      <c r="A17" s="1" t="s">
        <v>430</v>
      </c>
      <c r="B17" s="20"/>
      <c r="C17" s="20"/>
      <c r="D17" s="14" t="s">
        <v>431</v>
      </c>
      <c r="E17" s="15">
        <f>TRUNC((E7+E8+(0/1.1))*0.0293, 0)</f>
        <v>0</v>
      </c>
      <c r="F17" s="12" t="s">
        <v>432</v>
      </c>
      <c r="G17" s="12" t="s">
        <v>52</v>
      </c>
    </row>
    <row r="18" spans="1:7" ht="21.95" customHeight="1" x14ac:dyDescent="0.3">
      <c r="A18" s="1" t="s">
        <v>433</v>
      </c>
      <c r="B18" s="20"/>
      <c r="C18" s="20"/>
      <c r="D18" s="14" t="s">
        <v>434</v>
      </c>
      <c r="E18" s="15">
        <f>TRUNC((E7+E8+E11)*0.005, 0)</f>
        <v>0</v>
      </c>
      <c r="F18" s="12" t="s">
        <v>435</v>
      </c>
      <c r="G18" s="12" t="s">
        <v>52</v>
      </c>
    </row>
    <row r="19" spans="1:7" ht="21.95" customHeight="1" x14ac:dyDescent="0.3">
      <c r="A19" s="1" t="s">
        <v>436</v>
      </c>
      <c r="B19" s="20"/>
      <c r="C19" s="20"/>
      <c r="D19" s="14" t="s">
        <v>437</v>
      </c>
      <c r="E19" s="15">
        <f>TRUNC((E7+E10)*0.055, 0)</f>
        <v>0</v>
      </c>
      <c r="F19" s="12" t="s">
        <v>438</v>
      </c>
      <c r="G19" s="12" t="s">
        <v>52</v>
      </c>
    </row>
    <row r="20" spans="1:7" ht="21.95" customHeight="1" x14ac:dyDescent="0.3">
      <c r="A20" s="1" t="s">
        <v>439</v>
      </c>
      <c r="B20" s="20"/>
      <c r="C20" s="20"/>
      <c r="D20" s="14" t="s">
        <v>440</v>
      </c>
      <c r="E20" s="15">
        <f>TRUNC((E7+E8+E11)*0.00081, 0)</f>
        <v>0</v>
      </c>
      <c r="F20" s="12" t="s">
        <v>441</v>
      </c>
      <c r="G20" s="12" t="s">
        <v>52</v>
      </c>
    </row>
    <row r="21" spans="1:7" ht="21.95" customHeight="1" x14ac:dyDescent="0.3">
      <c r="A21" s="1" t="s">
        <v>442</v>
      </c>
      <c r="B21" s="20"/>
      <c r="C21" s="20"/>
      <c r="D21" s="14" t="s">
        <v>443</v>
      </c>
      <c r="E21" s="15">
        <f>TRUNC((E7+E8+E11)*0.0007, 0)</f>
        <v>0</v>
      </c>
      <c r="F21" s="12" t="s">
        <v>444</v>
      </c>
      <c r="G21" s="12" t="s">
        <v>52</v>
      </c>
    </row>
    <row r="22" spans="1:7" ht="21.95" customHeight="1" x14ac:dyDescent="0.3">
      <c r="A22" s="1" t="s">
        <v>445</v>
      </c>
      <c r="B22" s="20"/>
      <c r="C22" s="20"/>
      <c r="D22" s="14" t="s">
        <v>406</v>
      </c>
      <c r="E22" s="15"/>
      <c r="F22" s="12" t="s">
        <v>52</v>
      </c>
      <c r="G22" s="12" t="s">
        <v>52</v>
      </c>
    </row>
    <row r="23" spans="1:7" ht="21.95" customHeight="1" x14ac:dyDescent="0.3">
      <c r="A23" s="1" t="s">
        <v>446</v>
      </c>
      <c r="B23" s="21" t="s">
        <v>447</v>
      </c>
      <c r="C23" s="21"/>
      <c r="D23" s="22"/>
      <c r="E23" s="15"/>
      <c r="F23" s="12" t="s">
        <v>52</v>
      </c>
      <c r="G23" s="12" t="s">
        <v>52</v>
      </c>
    </row>
    <row r="24" spans="1:7" ht="21.95" customHeight="1" x14ac:dyDescent="0.3">
      <c r="A24" s="1" t="s">
        <v>448</v>
      </c>
      <c r="B24" s="21" t="s">
        <v>449</v>
      </c>
      <c r="C24" s="21"/>
      <c r="D24" s="22"/>
      <c r="E24" s="15"/>
      <c r="F24" s="12" t="s">
        <v>450</v>
      </c>
      <c r="G24" s="12" t="s">
        <v>52</v>
      </c>
    </row>
    <row r="25" spans="1:7" ht="21.95" customHeight="1" x14ac:dyDescent="0.3">
      <c r="A25" s="1" t="s">
        <v>451</v>
      </c>
      <c r="B25" s="21" t="s">
        <v>452</v>
      </c>
      <c r="C25" s="21"/>
      <c r="D25" s="22"/>
      <c r="E25" s="15"/>
      <c r="F25" s="12" t="s">
        <v>453</v>
      </c>
      <c r="G25" s="12" t="s">
        <v>52</v>
      </c>
    </row>
    <row r="26" spans="1:7" ht="21.95" customHeight="1" x14ac:dyDescent="0.3">
      <c r="A26" s="1" t="s">
        <v>454</v>
      </c>
      <c r="B26" s="21" t="s">
        <v>455</v>
      </c>
      <c r="C26" s="21"/>
      <c r="D26" s="22"/>
      <c r="E26" s="15"/>
      <c r="F26" s="12" t="s">
        <v>52</v>
      </c>
      <c r="G26" s="12" t="s">
        <v>52</v>
      </c>
    </row>
    <row r="27" spans="1:7" ht="21.95" customHeight="1" x14ac:dyDescent="0.3">
      <c r="A27" s="1" t="s">
        <v>456</v>
      </c>
      <c r="B27" s="21" t="s">
        <v>457</v>
      </c>
      <c r="C27" s="21"/>
      <c r="D27" s="22"/>
      <c r="E27" s="15"/>
      <c r="F27" s="12" t="s">
        <v>458</v>
      </c>
      <c r="G27" s="12" t="s">
        <v>52</v>
      </c>
    </row>
    <row r="28" spans="1:7" ht="21.95" customHeight="1" x14ac:dyDescent="0.3">
      <c r="A28" s="1" t="s">
        <v>459</v>
      </c>
      <c r="B28" s="21" t="s">
        <v>460</v>
      </c>
      <c r="C28" s="21"/>
      <c r="D28" s="22"/>
      <c r="E28" s="15">
        <f>TRUNC(E26+E27, 0)</f>
        <v>0</v>
      </c>
      <c r="F28" s="12" t="s">
        <v>52</v>
      </c>
      <c r="G28" s="12" t="s">
        <v>52</v>
      </c>
    </row>
    <row r="29" spans="1:7" ht="21.95" customHeight="1" x14ac:dyDescent="0.3">
      <c r="A29" s="1" t="s">
        <v>461</v>
      </c>
      <c r="B29" s="21" t="s">
        <v>462</v>
      </c>
      <c r="C29" s="21"/>
      <c r="D29" s="22"/>
      <c r="E29" s="15">
        <v>10172000</v>
      </c>
      <c r="F29" s="12" t="s">
        <v>52</v>
      </c>
      <c r="G29" s="12" t="s">
        <v>52</v>
      </c>
    </row>
    <row r="30" spans="1:7" ht="21.95" customHeight="1" x14ac:dyDescent="0.3">
      <c r="A30" s="1" t="s">
        <v>463</v>
      </c>
      <c r="B30" s="21" t="s">
        <v>464</v>
      </c>
      <c r="C30" s="21"/>
      <c r="D30" s="22"/>
      <c r="E30" s="15"/>
      <c r="F30" s="12" t="s">
        <v>52</v>
      </c>
      <c r="G30" s="12" t="s">
        <v>52</v>
      </c>
    </row>
  </sheetData>
  <mergeCells count="16">
    <mergeCell ref="B29:D29"/>
    <mergeCell ref="B30:D30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sqref="A1:M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0" ht="30" customHeight="1" x14ac:dyDescent="0.3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0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</row>
    <row r="4" spans="1:20" ht="30" customHeight="1" x14ac:dyDescent="0.3">
      <c r="A4" s="26"/>
      <c r="B4" s="26"/>
      <c r="C4" s="26"/>
      <c r="D4" s="26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6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8" t="s">
        <v>51</v>
      </c>
      <c r="B5" s="8" t="s">
        <v>52</v>
      </c>
      <c r="C5" s="8" t="s">
        <v>52</v>
      </c>
      <c r="D5" s="9">
        <v>1</v>
      </c>
      <c r="E5" s="10">
        <f>F6+F7+F8+F9+F10+F11+F12+F13+F14+F15+F16+F17</f>
        <v>0</v>
      </c>
      <c r="F5" s="10">
        <f t="shared" ref="F5:F18" si="0">E5*D5</f>
        <v>0</v>
      </c>
      <c r="G5" s="10">
        <f>H6+H7+H8+H9+H10+H11+H12+H13+H14+H15+H16+H17</f>
        <v>0</v>
      </c>
      <c r="H5" s="10">
        <f t="shared" ref="H5:H18" si="1">G5*D5</f>
        <v>0</v>
      </c>
      <c r="I5" s="10">
        <f>J6+J7+J8+J9+J10+J11+J12+J13+J14+J15+J16+J17</f>
        <v>0</v>
      </c>
      <c r="J5" s="10">
        <f t="shared" ref="J5:J18" si="2">I5*D5</f>
        <v>0</v>
      </c>
      <c r="K5" s="10">
        <f t="shared" ref="K5:K18" si="3">E5+G5+I5</f>
        <v>0</v>
      </c>
      <c r="L5" s="10">
        <f t="shared" ref="L5:L18" si="4">F5+H5+J5</f>
        <v>0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8" t="s">
        <v>54</v>
      </c>
      <c r="B6" s="8" t="s">
        <v>52</v>
      </c>
      <c r="C6" s="8" t="s">
        <v>52</v>
      </c>
      <c r="D6" s="9">
        <v>1</v>
      </c>
      <c r="E6" s="10">
        <f>공종별내역서!F27</f>
        <v>0</v>
      </c>
      <c r="F6" s="10">
        <f t="shared" si="0"/>
        <v>0</v>
      </c>
      <c r="G6" s="10">
        <f>공종별내역서!H27</f>
        <v>0</v>
      </c>
      <c r="H6" s="10">
        <f t="shared" si="1"/>
        <v>0</v>
      </c>
      <c r="I6" s="10">
        <f>공종별내역서!J27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 x14ac:dyDescent="0.3">
      <c r="A7" s="8" t="s">
        <v>76</v>
      </c>
      <c r="B7" s="8" t="s">
        <v>52</v>
      </c>
      <c r="C7" s="8" t="s">
        <v>52</v>
      </c>
      <c r="D7" s="9">
        <v>1</v>
      </c>
      <c r="E7" s="10">
        <f>공종별내역서!F51</f>
        <v>0</v>
      </c>
      <c r="F7" s="10">
        <f t="shared" si="0"/>
        <v>0</v>
      </c>
      <c r="G7" s="10">
        <f>공종별내역서!H51</f>
        <v>0</v>
      </c>
      <c r="H7" s="10">
        <f t="shared" si="1"/>
        <v>0</v>
      </c>
      <c r="I7" s="10">
        <f>공종별내역서!J51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2" t="s">
        <v>77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6"/>
    </row>
    <row r="8" spans="1:20" ht="30" customHeight="1" x14ac:dyDescent="0.3">
      <c r="A8" s="8" t="s">
        <v>91</v>
      </c>
      <c r="B8" s="8" t="s">
        <v>52</v>
      </c>
      <c r="C8" s="8" t="s">
        <v>52</v>
      </c>
      <c r="D8" s="9">
        <v>1</v>
      </c>
      <c r="E8" s="10">
        <f>공종별내역서!F75</f>
        <v>0</v>
      </c>
      <c r="F8" s="10">
        <f t="shared" si="0"/>
        <v>0</v>
      </c>
      <c r="G8" s="10">
        <f>공종별내역서!H75</f>
        <v>0</v>
      </c>
      <c r="H8" s="10">
        <f t="shared" si="1"/>
        <v>0</v>
      </c>
      <c r="I8" s="10">
        <f>공종별내역서!J75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2" t="s">
        <v>92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6"/>
    </row>
    <row r="9" spans="1:20" ht="30" customHeight="1" x14ac:dyDescent="0.3">
      <c r="A9" s="8" t="s">
        <v>135</v>
      </c>
      <c r="B9" s="8" t="s">
        <v>52</v>
      </c>
      <c r="C9" s="8" t="s">
        <v>52</v>
      </c>
      <c r="D9" s="9">
        <v>1</v>
      </c>
      <c r="E9" s="10">
        <f>공종별내역서!F99</f>
        <v>0</v>
      </c>
      <c r="F9" s="10">
        <f t="shared" si="0"/>
        <v>0</v>
      </c>
      <c r="G9" s="10">
        <f>공종별내역서!H99</f>
        <v>0</v>
      </c>
      <c r="H9" s="10">
        <f t="shared" si="1"/>
        <v>0</v>
      </c>
      <c r="I9" s="10">
        <f>공종별내역서!J99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2" t="s">
        <v>136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6"/>
    </row>
    <row r="10" spans="1:20" ht="30" customHeight="1" x14ac:dyDescent="0.3">
      <c r="A10" s="8" t="s">
        <v>216</v>
      </c>
      <c r="B10" s="8" t="s">
        <v>52</v>
      </c>
      <c r="C10" s="8" t="s">
        <v>52</v>
      </c>
      <c r="D10" s="9">
        <v>1</v>
      </c>
      <c r="E10" s="10">
        <f>공종별내역서!F123</f>
        <v>0</v>
      </c>
      <c r="F10" s="10">
        <f t="shared" si="0"/>
        <v>0</v>
      </c>
      <c r="G10" s="10">
        <f>공종별내역서!H123</f>
        <v>0</v>
      </c>
      <c r="H10" s="10">
        <f t="shared" si="1"/>
        <v>0</v>
      </c>
      <c r="I10" s="10">
        <f>공종별내역서!J123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2" t="s">
        <v>217</v>
      </c>
      <c r="O10" s="2" t="s">
        <v>52</v>
      </c>
      <c r="P10" s="2" t="s">
        <v>53</v>
      </c>
      <c r="Q10" s="2" t="s">
        <v>52</v>
      </c>
      <c r="R10" s="3">
        <v>2</v>
      </c>
      <c r="S10" s="2" t="s">
        <v>52</v>
      </c>
      <c r="T10" s="6"/>
    </row>
    <row r="11" spans="1:20" ht="30" customHeight="1" x14ac:dyDescent="0.3">
      <c r="A11" s="8" t="s">
        <v>226</v>
      </c>
      <c r="B11" s="8" t="s">
        <v>52</v>
      </c>
      <c r="C11" s="8" t="s">
        <v>52</v>
      </c>
      <c r="D11" s="9">
        <v>1</v>
      </c>
      <c r="E11" s="10">
        <f>공종별내역서!F147</f>
        <v>0</v>
      </c>
      <c r="F11" s="10">
        <f t="shared" si="0"/>
        <v>0</v>
      </c>
      <c r="G11" s="10">
        <f>공종별내역서!H147</f>
        <v>0</v>
      </c>
      <c r="H11" s="10">
        <f t="shared" si="1"/>
        <v>0</v>
      </c>
      <c r="I11" s="10">
        <f>공종별내역서!J147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2" t="s">
        <v>227</v>
      </c>
      <c r="O11" s="2" t="s">
        <v>52</v>
      </c>
      <c r="P11" s="2" t="s">
        <v>53</v>
      </c>
      <c r="Q11" s="2" t="s">
        <v>52</v>
      </c>
      <c r="R11" s="3">
        <v>2</v>
      </c>
      <c r="S11" s="2" t="s">
        <v>52</v>
      </c>
      <c r="T11" s="6"/>
    </row>
    <row r="12" spans="1:20" ht="30" customHeight="1" x14ac:dyDescent="0.3">
      <c r="A12" s="8" t="s">
        <v>237</v>
      </c>
      <c r="B12" s="8" t="s">
        <v>52</v>
      </c>
      <c r="C12" s="8" t="s">
        <v>52</v>
      </c>
      <c r="D12" s="9">
        <v>1</v>
      </c>
      <c r="E12" s="10">
        <f>공종별내역서!F171</f>
        <v>0</v>
      </c>
      <c r="F12" s="10">
        <f t="shared" si="0"/>
        <v>0</v>
      </c>
      <c r="G12" s="10">
        <f>공종별내역서!H171</f>
        <v>0</v>
      </c>
      <c r="H12" s="10">
        <f t="shared" si="1"/>
        <v>0</v>
      </c>
      <c r="I12" s="10">
        <f>공종별내역서!J171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2" t="s">
        <v>238</v>
      </c>
      <c r="O12" s="2" t="s">
        <v>52</v>
      </c>
      <c r="P12" s="2" t="s">
        <v>53</v>
      </c>
      <c r="Q12" s="2" t="s">
        <v>52</v>
      </c>
      <c r="R12" s="3">
        <v>2</v>
      </c>
      <c r="S12" s="2" t="s">
        <v>52</v>
      </c>
      <c r="T12" s="6"/>
    </row>
    <row r="13" spans="1:20" ht="30" customHeight="1" x14ac:dyDescent="0.3">
      <c r="A13" s="8" t="s">
        <v>247</v>
      </c>
      <c r="B13" s="8" t="s">
        <v>52</v>
      </c>
      <c r="C13" s="8" t="s">
        <v>52</v>
      </c>
      <c r="D13" s="9">
        <v>1</v>
      </c>
      <c r="E13" s="10">
        <f>공종별내역서!F195</f>
        <v>0</v>
      </c>
      <c r="F13" s="10">
        <f t="shared" si="0"/>
        <v>0</v>
      </c>
      <c r="G13" s="10">
        <f>공종별내역서!H195</f>
        <v>0</v>
      </c>
      <c r="H13" s="10">
        <f t="shared" si="1"/>
        <v>0</v>
      </c>
      <c r="I13" s="10">
        <f>공종별내역서!J195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2" t="s">
        <v>248</v>
      </c>
      <c r="O13" s="2" t="s">
        <v>52</v>
      </c>
      <c r="P13" s="2" t="s">
        <v>53</v>
      </c>
      <c r="Q13" s="2" t="s">
        <v>52</v>
      </c>
      <c r="R13" s="3">
        <v>2</v>
      </c>
      <c r="S13" s="2" t="s">
        <v>52</v>
      </c>
      <c r="T13" s="6"/>
    </row>
    <row r="14" spans="1:20" ht="30" customHeight="1" x14ac:dyDescent="0.3">
      <c r="A14" s="8" t="s">
        <v>257</v>
      </c>
      <c r="B14" s="8" t="s">
        <v>52</v>
      </c>
      <c r="C14" s="8" t="s">
        <v>52</v>
      </c>
      <c r="D14" s="9">
        <v>1</v>
      </c>
      <c r="E14" s="10">
        <f>공종별내역서!F219</f>
        <v>0</v>
      </c>
      <c r="F14" s="10">
        <f t="shared" si="0"/>
        <v>0</v>
      </c>
      <c r="G14" s="10">
        <f>공종별내역서!H219</f>
        <v>0</v>
      </c>
      <c r="H14" s="10">
        <f t="shared" si="1"/>
        <v>0</v>
      </c>
      <c r="I14" s="10">
        <f>공종별내역서!J219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2" t="s">
        <v>258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6"/>
    </row>
    <row r="15" spans="1:20" ht="30" customHeight="1" x14ac:dyDescent="0.3">
      <c r="A15" s="8" t="s">
        <v>283</v>
      </c>
      <c r="B15" s="8" t="s">
        <v>52</v>
      </c>
      <c r="C15" s="8" t="s">
        <v>52</v>
      </c>
      <c r="D15" s="9">
        <v>1</v>
      </c>
      <c r="E15" s="10">
        <f>공종별내역서!F243</f>
        <v>0</v>
      </c>
      <c r="F15" s="10">
        <f t="shared" si="0"/>
        <v>0</v>
      </c>
      <c r="G15" s="10">
        <f>공종별내역서!H243</f>
        <v>0</v>
      </c>
      <c r="H15" s="10">
        <f t="shared" si="1"/>
        <v>0</v>
      </c>
      <c r="I15" s="10">
        <f>공종별내역서!J243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2" t="s">
        <v>284</v>
      </c>
      <c r="O15" s="2" t="s">
        <v>52</v>
      </c>
      <c r="P15" s="2" t="s">
        <v>53</v>
      </c>
      <c r="Q15" s="2" t="s">
        <v>52</v>
      </c>
      <c r="R15" s="3">
        <v>2</v>
      </c>
      <c r="S15" s="2" t="s">
        <v>52</v>
      </c>
      <c r="T15" s="6"/>
    </row>
    <row r="16" spans="1:20" ht="30" customHeight="1" x14ac:dyDescent="0.3">
      <c r="A16" s="8" t="s">
        <v>297</v>
      </c>
      <c r="B16" s="8" t="s">
        <v>52</v>
      </c>
      <c r="C16" s="8" t="s">
        <v>52</v>
      </c>
      <c r="D16" s="9">
        <v>1</v>
      </c>
      <c r="E16" s="10">
        <f>공종별내역서!F267</f>
        <v>0</v>
      </c>
      <c r="F16" s="10">
        <f t="shared" si="0"/>
        <v>0</v>
      </c>
      <c r="G16" s="10">
        <f>공종별내역서!H267</f>
        <v>0</v>
      </c>
      <c r="H16" s="10">
        <f t="shared" si="1"/>
        <v>0</v>
      </c>
      <c r="I16" s="10">
        <f>공종별내역서!J267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2" t="s">
        <v>298</v>
      </c>
      <c r="O16" s="2" t="s">
        <v>52</v>
      </c>
      <c r="P16" s="2" t="s">
        <v>53</v>
      </c>
      <c r="Q16" s="2" t="s">
        <v>52</v>
      </c>
      <c r="R16" s="3">
        <v>2</v>
      </c>
      <c r="S16" s="2" t="s">
        <v>52</v>
      </c>
      <c r="T16" s="6"/>
    </row>
    <row r="17" spans="1:20" ht="30" customHeight="1" x14ac:dyDescent="0.3">
      <c r="A17" s="8" t="s">
        <v>332</v>
      </c>
      <c r="B17" s="8" t="s">
        <v>52</v>
      </c>
      <c r="C17" s="8" t="s">
        <v>52</v>
      </c>
      <c r="D17" s="9">
        <v>1</v>
      </c>
      <c r="E17" s="10">
        <f>공종별내역서!F291</f>
        <v>0</v>
      </c>
      <c r="F17" s="10">
        <f t="shared" si="0"/>
        <v>0</v>
      </c>
      <c r="G17" s="10">
        <f>공종별내역서!H291</f>
        <v>0</v>
      </c>
      <c r="H17" s="10">
        <f t="shared" si="1"/>
        <v>0</v>
      </c>
      <c r="I17" s="10">
        <f>공종별내역서!J291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2" t="s">
        <v>333</v>
      </c>
      <c r="O17" s="2" t="s">
        <v>52</v>
      </c>
      <c r="P17" s="2" t="s">
        <v>53</v>
      </c>
      <c r="Q17" s="2" t="s">
        <v>52</v>
      </c>
      <c r="R17" s="3">
        <v>2</v>
      </c>
      <c r="S17" s="2" t="s">
        <v>52</v>
      </c>
      <c r="T17" s="6"/>
    </row>
    <row r="18" spans="1:20" ht="30" customHeight="1" x14ac:dyDescent="0.3">
      <c r="A18" s="8" t="s">
        <v>351</v>
      </c>
      <c r="B18" s="8" t="s">
        <v>52</v>
      </c>
      <c r="C18" s="8" t="s">
        <v>52</v>
      </c>
      <c r="D18" s="9">
        <v>1</v>
      </c>
      <c r="E18" s="10">
        <f>공종별내역서!F315</f>
        <v>0</v>
      </c>
      <c r="F18" s="10">
        <f t="shared" si="0"/>
        <v>0</v>
      </c>
      <c r="G18" s="10">
        <f>공종별내역서!H315</f>
        <v>0</v>
      </c>
      <c r="H18" s="10">
        <f t="shared" si="1"/>
        <v>0</v>
      </c>
      <c r="I18" s="10">
        <f>공종별내역서!J315</f>
        <v>0</v>
      </c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2" t="s">
        <v>352</v>
      </c>
      <c r="O18" s="2" t="s">
        <v>52</v>
      </c>
      <c r="P18" s="2" t="s">
        <v>52</v>
      </c>
      <c r="Q18" s="2" t="s">
        <v>353</v>
      </c>
      <c r="R18" s="3">
        <v>2</v>
      </c>
      <c r="S18" s="2" t="s">
        <v>52</v>
      </c>
      <c r="T18" s="6">
        <f>L18*1</f>
        <v>0</v>
      </c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74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5"/>
  <sheetViews>
    <sheetView workbookViewId="0">
      <selection activeCell="J10" sqref="J1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4" t="s">
        <v>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48" ht="30" customHeight="1" x14ac:dyDescent="0.3">
      <c r="A2" s="25" t="s">
        <v>2</v>
      </c>
      <c r="B2" s="25" t="s">
        <v>3</v>
      </c>
      <c r="C2" s="25" t="s">
        <v>4</v>
      </c>
      <c r="D2" s="25" t="s">
        <v>5</v>
      </c>
      <c r="E2" s="25" t="s">
        <v>6</v>
      </c>
      <c r="F2" s="25"/>
      <c r="G2" s="25" t="s">
        <v>9</v>
      </c>
      <c r="H2" s="25"/>
      <c r="I2" s="25" t="s">
        <v>10</v>
      </c>
      <c r="J2" s="25"/>
      <c r="K2" s="25" t="s">
        <v>11</v>
      </c>
      <c r="L2" s="25"/>
      <c r="M2" s="25" t="s">
        <v>12</v>
      </c>
      <c r="N2" s="27" t="s">
        <v>20</v>
      </c>
      <c r="O2" s="27" t="s">
        <v>14</v>
      </c>
      <c r="P2" s="27" t="s">
        <v>21</v>
      </c>
      <c r="Q2" s="27" t="s">
        <v>13</v>
      </c>
      <c r="R2" s="27" t="s">
        <v>22</v>
      </c>
      <c r="S2" s="27" t="s">
        <v>23</v>
      </c>
      <c r="T2" s="27" t="s">
        <v>24</v>
      </c>
      <c r="U2" s="27" t="s">
        <v>25</v>
      </c>
      <c r="V2" s="27" t="s">
        <v>26</v>
      </c>
      <c r="W2" s="27" t="s">
        <v>27</v>
      </c>
      <c r="X2" s="27" t="s">
        <v>28</v>
      </c>
      <c r="Y2" s="27" t="s">
        <v>29</v>
      </c>
      <c r="Z2" s="27" t="s">
        <v>30</v>
      </c>
      <c r="AA2" s="27" t="s">
        <v>31</v>
      </c>
      <c r="AB2" s="27" t="s">
        <v>32</v>
      </c>
      <c r="AC2" s="27" t="s">
        <v>33</v>
      </c>
      <c r="AD2" s="27" t="s">
        <v>34</v>
      </c>
      <c r="AE2" s="27" t="s">
        <v>35</v>
      </c>
      <c r="AF2" s="27" t="s">
        <v>36</v>
      </c>
      <c r="AG2" s="27" t="s">
        <v>37</v>
      </c>
      <c r="AH2" s="27" t="s">
        <v>38</v>
      </c>
      <c r="AI2" s="27" t="s">
        <v>39</v>
      </c>
      <c r="AJ2" s="27" t="s">
        <v>40</v>
      </c>
      <c r="AK2" s="27" t="s">
        <v>41</v>
      </c>
      <c r="AL2" s="27" t="s">
        <v>42</v>
      </c>
      <c r="AM2" s="27" t="s">
        <v>43</v>
      </c>
      <c r="AN2" s="27" t="s">
        <v>44</v>
      </c>
      <c r="AO2" s="27" t="s">
        <v>45</v>
      </c>
      <c r="AP2" s="27" t="s">
        <v>46</v>
      </c>
      <c r="AQ2" s="27" t="s">
        <v>47</v>
      </c>
      <c r="AR2" s="27" t="s">
        <v>48</v>
      </c>
      <c r="AS2" s="27" t="s">
        <v>16</v>
      </c>
      <c r="AT2" s="27" t="s">
        <v>17</v>
      </c>
      <c r="AU2" s="27" t="s">
        <v>49</v>
      </c>
      <c r="AV2" s="27" t="s">
        <v>50</v>
      </c>
    </row>
    <row r="3" spans="1:48" ht="30" customHeight="1" x14ac:dyDescent="0.3">
      <c r="A3" s="25"/>
      <c r="B3" s="25"/>
      <c r="C3" s="25"/>
      <c r="D3" s="25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5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8" t="s">
        <v>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56</v>
      </c>
      <c r="B5" s="8" t="s">
        <v>57</v>
      </c>
      <c r="C5" s="8" t="s">
        <v>58</v>
      </c>
      <c r="D5" s="9">
        <v>198</v>
      </c>
      <c r="E5" s="11">
        <v>0</v>
      </c>
      <c r="F5" s="11">
        <f>TRUNC(E5*D5, 0)</f>
        <v>0</v>
      </c>
      <c r="G5" s="11"/>
      <c r="H5" s="11">
        <f>TRUNC(G5*D5, 0)</f>
        <v>0</v>
      </c>
      <c r="I5" s="11"/>
      <c r="J5" s="11">
        <f>TRUNC(I5*D5, 0)</f>
        <v>0</v>
      </c>
      <c r="K5" s="11">
        <f t="shared" ref="K5:L8" si="0">TRUNC(E5+G5+I5, 0)</f>
        <v>0</v>
      </c>
      <c r="L5" s="11">
        <f t="shared" si="0"/>
        <v>0</v>
      </c>
      <c r="M5" s="8" t="s">
        <v>52</v>
      </c>
      <c r="N5" s="2" t="s">
        <v>59</v>
      </c>
      <c r="O5" s="2" t="s">
        <v>52</v>
      </c>
      <c r="P5" s="2" t="s">
        <v>52</v>
      </c>
      <c r="Q5" s="2" t="s">
        <v>55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62</v>
      </c>
      <c r="AV5" s="3">
        <v>4</v>
      </c>
    </row>
    <row r="6" spans="1:48" ht="30" customHeight="1" x14ac:dyDescent="0.3">
      <c r="A6" s="8" t="s">
        <v>63</v>
      </c>
      <c r="B6" s="8" t="s">
        <v>64</v>
      </c>
      <c r="C6" s="8" t="s">
        <v>58</v>
      </c>
      <c r="D6" s="9">
        <v>198</v>
      </c>
      <c r="E6" s="11"/>
      <c r="F6" s="11">
        <f>TRUNC(E6*D6, 0)</f>
        <v>0</v>
      </c>
      <c r="G6" s="11"/>
      <c r="H6" s="11">
        <f>TRUNC(G6*D6, 0)</f>
        <v>0</v>
      </c>
      <c r="I6" s="11"/>
      <c r="J6" s="11">
        <f>TRUNC(I6*D6, 0)</f>
        <v>0</v>
      </c>
      <c r="K6" s="11">
        <f t="shared" si="0"/>
        <v>0</v>
      </c>
      <c r="L6" s="11">
        <f t="shared" si="0"/>
        <v>0</v>
      </c>
      <c r="M6" s="8" t="s">
        <v>52</v>
      </c>
      <c r="N6" s="2" t="s">
        <v>65</v>
      </c>
      <c r="O6" s="2" t="s">
        <v>52</v>
      </c>
      <c r="P6" s="2" t="s">
        <v>52</v>
      </c>
      <c r="Q6" s="2" t="s">
        <v>55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66</v>
      </c>
      <c r="AV6" s="3">
        <v>5</v>
      </c>
    </row>
    <row r="7" spans="1:48" ht="30" customHeight="1" x14ac:dyDescent="0.3">
      <c r="A7" s="8" t="s">
        <v>67</v>
      </c>
      <c r="B7" s="8" t="s">
        <v>64</v>
      </c>
      <c r="C7" s="8" t="s">
        <v>58</v>
      </c>
      <c r="D7" s="9">
        <v>198</v>
      </c>
      <c r="E7" s="11"/>
      <c r="F7" s="11">
        <f>TRUNC(E7*D7, 0)</f>
        <v>0</v>
      </c>
      <c r="G7" s="11"/>
      <c r="H7" s="11">
        <f>TRUNC(G7*D7, 0)</f>
        <v>0</v>
      </c>
      <c r="I7" s="11"/>
      <c r="J7" s="11">
        <f>TRUNC(I7*D7, 0)</f>
        <v>0</v>
      </c>
      <c r="K7" s="11">
        <f t="shared" si="0"/>
        <v>0</v>
      </c>
      <c r="L7" s="11">
        <f t="shared" si="0"/>
        <v>0</v>
      </c>
      <c r="M7" s="8" t="s">
        <v>52</v>
      </c>
      <c r="N7" s="2" t="s">
        <v>68</v>
      </c>
      <c r="O7" s="2" t="s">
        <v>52</v>
      </c>
      <c r="P7" s="2" t="s">
        <v>52</v>
      </c>
      <c r="Q7" s="2" t="s">
        <v>55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69</v>
      </c>
      <c r="AV7" s="3">
        <v>6</v>
      </c>
    </row>
    <row r="8" spans="1:48" ht="30" customHeight="1" x14ac:dyDescent="0.3">
      <c r="A8" s="8" t="s">
        <v>70</v>
      </c>
      <c r="B8" s="8" t="s">
        <v>71</v>
      </c>
      <c r="C8" s="8" t="s">
        <v>58</v>
      </c>
      <c r="D8" s="9">
        <v>198</v>
      </c>
      <c r="E8" s="11"/>
      <c r="F8" s="11">
        <f>TRUNC(E8*D8, 0)</f>
        <v>0</v>
      </c>
      <c r="G8" s="11"/>
      <c r="H8" s="11">
        <f>TRUNC(G8*D8, 0)</f>
        <v>0</v>
      </c>
      <c r="I8" s="11"/>
      <c r="J8" s="11">
        <f>TRUNC(I8*D8, 0)</f>
        <v>0</v>
      </c>
      <c r="K8" s="11">
        <f t="shared" si="0"/>
        <v>0</v>
      </c>
      <c r="L8" s="11">
        <f t="shared" si="0"/>
        <v>0</v>
      </c>
      <c r="M8" s="8" t="s">
        <v>52</v>
      </c>
      <c r="N8" s="2" t="s">
        <v>72</v>
      </c>
      <c r="O8" s="2" t="s">
        <v>52</v>
      </c>
      <c r="P8" s="2" t="s">
        <v>52</v>
      </c>
      <c r="Q8" s="2" t="s">
        <v>55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73</v>
      </c>
      <c r="AV8" s="3">
        <v>7</v>
      </c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8" t="s">
        <v>74</v>
      </c>
      <c r="B27" s="9"/>
      <c r="C27" s="9"/>
      <c r="D27" s="9"/>
      <c r="E27" s="9"/>
      <c r="F27" s="11">
        <f>SUM(F5:F26)</f>
        <v>0</v>
      </c>
      <c r="G27" s="9"/>
      <c r="H27" s="11">
        <f>SUM(H5:H26)</f>
        <v>0</v>
      </c>
      <c r="I27" s="9"/>
      <c r="J27" s="11">
        <f>SUM(J5:J26)</f>
        <v>0</v>
      </c>
      <c r="K27" s="9"/>
      <c r="L27" s="11">
        <f>SUM(L5:L26)</f>
        <v>0</v>
      </c>
      <c r="M27" s="9"/>
      <c r="N27" t="s">
        <v>75</v>
      </c>
    </row>
    <row r="28" spans="1:48" ht="30" customHeight="1" x14ac:dyDescent="0.3">
      <c r="A28" s="8" t="s">
        <v>76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8" t="s">
        <v>78</v>
      </c>
      <c r="B29" s="8" t="s">
        <v>79</v>
      </c>
      <c r="C29" s="8" t="s">
        <v>80</v>
      </c>
      <c r="D29" s="9">
        <v>185.64</v>
      </c>
      <c r="E29" s="11"/>
      <c r="F29" s="11">
        <f>TRUNC(E29*D29, 0)</f>
        <v>0</v>
      </c>
      <c r="G29" s="11"/>
      <c r="H29" s="11">
        <f>TRUNC(G29*D29, 0)</f>
        <v>0</v>
      </c>
      <c r="I29" s="11"/>
      <c r="J29" s="11">
        <f>TRUNC(I29*D29, 0)</f>
        <v>0</v>
      </c>
      <c r="K29" s="11">
        <f t="shared" ref="K29:L31" si="1">TRUNC(E29+G29+I29, 0)</f>
        <v>0</v>
      </c>
      <c r="L29" s="11">
        <f t="shared" si="1"/>
        <v>0</v>
      </c>
      <c r="M29" s="8" t="s">
        <v>52</v>
      </c>
      <c r="N29" s="2" t="s">
        <v>81</v>
      </c>
      <c r="O29" s="2" t="s">
        <v>52</v>
      </c>
      <c r="P29" s="2" t="s">
        <v>52</v>
      </c>
      <c r="Q29" s="2" t="s">
        <v>77</v>
      </c>
      <c r="R29" s="2" t="s">
        <v>61</v>
      </c>
      <c r="S29" s="2" t="s">
        <v>60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82</v>
      </c>
      <c r="AV29" s="3">
        <v>10</v>
      </c>
    </row>
    <row r="30" spans="1:48" ht="30" customHeight="1" x14ac:dyDescent="0.3">
      <c r="A30" s="8" t="s">
        <v>83</v>
      </c>
      <c r="B30" s="8" t="s">
        <v>84</v>
      </c>
      <c r="C30" s="8" t="s">
        <v>80</v>
      </c>
      <c r="D30" s="9">
        <v>119.97</v>
      </c>
      <c r="E30" s="11"/>
      <c r="F30" s="11">
        <f>TRUNC(E30*D30, 0)</f>
        <v>0</v>
      </c>
      <c r="G30" s="11"/>
      <c r="H30" s="11">
        <f>TRUNC(G30*D30, 0)</f>
        <v>0</v>
      </c>
      <c r="I30" s="11"/>
      <c r="J30" s="11">
        <f>TRUNC(I30*D30, 0)</f>
        <v>0</v>
      </c>
      <c r="K30" s="11">
        <f t="shared" si="1"/>
        <v>0</v>
      </c>
      <c r="L30" s="11">
        <f t="shared" si="1"/>
        <v>0</v>
      </c>
      <c r="M30" s="8" t="s">
        <v>52</v>
      </c>
      <c r="N30" s="2" t="s">
        <v>85</v>
      </c>
      <c r="O30" s="2" t="s">
        <v>52</v>
      </c>
      <c r="P30" s="2" t="s">
        <v>52</v>
      </c>
      <c r="Q30" s="2" t="s">
        <v>77</v>
      </c>
      <c r="R30" s="2" t="s">
        <v>61</v>
      </c>
      <c r="S30" s="2" t="s">
        <v>60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86</v>
      </c>
      <c r="AV30" s="3">
        <v>76</v>
      </c>
    </row>
    <row r="31" spans="1:48" ht="30" customHeight="1" x14ac:dyDescent="0.3">
      <c r="A31" s="8" t="s">
        <v>87</v>
      </c>
      <c r="B31" s="8" t="s">
        <v>88</v>
      </c>
      <c r="C31" s="8" t="s">
        <v>80</v>
      </c>
      <c r="D31" s="9">
        <v>65.67</v>
      </c>
      <c r="E31" s="11"/>
      <c r="F31" s="11">
        <f>TRUNC(E31*D31, 0)</f>
        <v>0</v>
      </c>
      <c r="G31" s="11"/>
      <c r="H31" s="11">
        <f>TRUNC(G31*D31, 0)</f>
        <v>0</v>
      </c>
      <c r="I31" s="11"/>
      <c r="J31" s="11">
        <f>TRUNC(I31*D31, 0)</f>
        <v>0</v>
      </c>
      <c r="K31" s="11">
        <f t="shared" si="1"/>
        <v>0</v>
      </c>
      <c r="L31" s="11">
        <f t="shared" si="1"/>
        <v>0</v>
      </c>
      <c r="M31" s="8" t="s">
        <v>52</v>
      </c>
      <c r="N31" s="2" t="s">
        <v>89</v>
      </c>
      <c r="O31" s="2" t="s">
        <v>52</v>
      </c>
      <c r="P31" s="2" t="s">
        <v>52</v>
      </c>
      <c r="Q31" s="2" t="s">
        <v>77</v>
      </c>
      <c r="R31" s="2" t="s">
        <v>61</v>
      </c>
      <c r="S31" s="2" t="s">
        <v>60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90</v>
      </c>
      <c r="AV31" s="3">
        <v>77</v>
      </c>
    </row>
    <row r="32" spans="1:48" ht="30" customHeight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30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8" t="s">
        <v>74</v>
      </c>
      <c r="B51" s="9"/>
      <c r="C51" s="9"/>
      <c r="D51" s="9"/>
      <c r="E51" s="9"/>
      <c r="F51" s="11">
        <f>SUM(F29:F50)</f>
        <v>0</v>
      </c>
      <c r="G51" s="9"/>
      <c r="H51" s="11">
        <f>SUM(H29:H50)</f>
        <v>0</v>
      </c>
      <c r="I51" s="9"/>
      <c r="J51" s="11">
        <f>SUM(J29:J50)</f>
        <v>0</v>
      </c>
      <c r="K51" s="9"/>
      <c r="L51" s="11">
        <f>SUM(L29:L50)</f>
        <v>0</v>
      </c>
      <c r="M51" s="9"/>
      <c r="N51" t="s">
        <v>75</v>
      </c>
    </row>
    <row r="52" spans="1:48" ht="30" customHeight="1" x14ac:dyDescent="0.3">
      <c r="A52" s="8" t="s">
        <v>91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92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8" t="s">
        <v>93</v>
      </c>
      <c r="B53" s="8" t="s">
        <v>94</v>
      </c>
      <c r="C53" s="8" t="s">
        <v>80</v>
      </c>
      <c r="D53" s="9">
        <v>22</v>
      </c>
      <c r="E53" s="11"/>
      <c r="F53" s="11">
        <f t="shared" ref="F53:F62" si="2">TRUNC(E53*D53, 0)</f>
        <v>0</v>
      </c>
      <c r="G53" s="11"/>
      <c r="H53" s="11">
        <f t="shared" ref="H53:H62" si="3">TRUNC(G53*D53, 0)</f>
        <v>0</v>
      </c>
      <c r="I53" s="11"/>
      <c r="J53" s="11">
        <f t="shared" ref="J53:J62" si="4">TRUNC(I53*D53, 0)</f>
        <v>0</v>
      </c>
      <c r="K53" s="11">
        <f t="shared" ref="K53:K62" si="5">TRUNC(E53+G53+I53, 0)</f>
        <v>0</v>
      </c>
      <c r="L53" s="11">
        <f t="shared" ref="L53:L62" si="6">TRUNC(F53+H53+J53, 0)</f>
        <v>0</v>
      </c>
      <c r="M53" s="8" t="s">
        <v>52</v>
      </c>
      <c r="N53" s="2" t="s">
        <v>95</v>
      </c>
      <c r="O53" s="2" t="s">
        <v>52</v>
      </c>
      <c r="P53" s="2" t="s">
        <v>52</v>
      </c>
      <c r="Q53" s="2" t="s">
        <v>92</v>
      </c>
      <c r="R53" s="2" t="s">
        <v>61</v>
      </c>
      <c r="S53" s="2" t="s">
        <v>61</v>
      </c>
      <c r="T53" s="2" t="s">
        <v>60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96</v>
      </c>
      <c r="AV53" s="3">
        <v>96</v>
      </c>
    </row>
    <row r="54" spans="1:48" ht="30" customHeight="1" x14ac:dyDescent="0.3">
      <c r="A54" s="8" t="s">
        <v>93</v>
      </c>
      <c r="B54" s="8" t="s">
        <v>97</v>
      </c>
      <c r="C54" s="8" t="s">
        <v>80</v>
      </c>
      <c r="D54" s="9">
        <v>89</v>
      </c>
      <c r="E54" s="11"/>
      <c r="F54" s="11">
        <f t="shared" si="2"/>
        <v>0</v>
      </c>
      <c r="G54" s="11"/>
      <c r="H54" s="11">
        <f t="shared" si="3"/>
        <v>0</v>
      </c>
      <c r="I54" s="11"/>
      <c r="J54" s="11">
        <f t="shared" si="4"/>
        <v>0</v>
      </c>
      <c r="K54" s="11">
        <f t="shared" si="5"/>
        <v>0</v>
      </c>
      <c r="L54" s="11">
        <f t="shared" si="6"/>
        <v>0</v>
      </c>
      <c r="M54" s="8" t="s">
        <v>52</v>
      </c>
      <c r="N54" s="2" t="s">
        <v>98</v>
      </c>
      <c r="O54" s="2" t="s">
        <v>52</v>
      </c>
      <c r="P54" s="2" t="s">
        <v>52</v>
      </c>
      <c r="Q54" s="2" t="s">
        <v>92</v>
      </c>
      <c r="R54" s="2" t="s">
        <v>61</v>
      </c>
      <c r="S54" s="2" t="s">
        <v>61</v>
      </c>
      <c r="T54" s="2" t="s">
        <v>60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99</v>
      </c>
      <c r="AV54" s="3">
        <v>97</v>
      </c>
    </row>
    <row r="55" spans="1:48" ht="30" customHeight="1" x14ac:dyDescent="0.3">
      <c r="A55" s="8" t="s">
        <v>100</v>
      </c>
      <c r="B55" s="8" t="s">
        <v>101</v>
      </c>
      <c r="C55" s="8" t="s">
        <v>102</v>
      </c>
      <c r="D55" s="9">
        <v>1</v>
      </c>
      <c r="E55" s="11"/>
      <c r="F55" s="11">
        <f t="shared" si="2"/>
        <v>0</v>
      </c>
      <c r="G55" s="11"/>
      <c r="H55" s="11">
        <f t="shared" si="3"/>
        <v>0</v>
      </c>
      <c r="I55" s="11"/>
      <c r="J55" s="11">
        <f t="shared" si="4"/>
        <v>0</v>
      </c>
      <c r="K55" s="11">
        <f t="shared" si="5"/>
        <v>0</v>
      </c>
      <c r="L55" s="11">
        <f t="shared" si="6"/>
        <v>0</v>
      </c>
      <c r="M55" s="8" t="s">
        <v>52</v>
      </c>
      <c r="N55" s="2" t="s">
        <v>103</v>
      </c>
      <c r="O55" s="2" t="s">
        <v>52</v>
      </c>
      <c r="P55" s="2" t="s">
        <v>52</v>
      </c>
      <c r="Q55" s="2" t="s">
        <v>92</v>
      </c>
      <c r="R55" s="2" t="s">
        <v>61</v>
      </c>
      <c r="S55" s="2" t="s">
        <v>60</v>
      </c>
      <c r="T55" s="2" t="s">
        <v>61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104</v>
      </c>
      <c r="AV55" s="3">
        <v>98</v>
      </c>
    </row>
    <row r="56" spans="1:48" ht="30" customHeight="1" x14ac:dyDescent="0.3">
      <c r="A56" s="8" t="s">
        <v>105</v>
      </c>
      <c r="B56" s="8" t="s">
        <v>106</v>
      </c>
      <c r="C56" s="8" t="s">
        <v>102</v>
      </c>
      <c r="D56" s="9">
        <v>1</v>
      </c>
      <c r="E56" s="11"/>
      <c r="F56" s="11">
        <f t="shared" si="2"/>
        <v>0</v>
      </c>
      <c r="G56" s="11"/>
      <c r="H56" s="11">
        <f t="shared" si="3"/>
        <v>0</v>
      </c>
      <c r="I56" s="11"/>
      <c r="J56" s="11">
        <f t="shared" si="4"/>
        <v>0</v>
      </c>
      <c r="K56" s="11">
        <f t="shared" si="5"/>
        <v>0</v>
      </c>
      <c r="L56" s="11">
        <f t="shared" si="6"/>
        <v>0</v>
      </c>
      <c r="M56" s="8" t="s">
        <v>52</v>
      </c>
      <c r="N56" s="2" t="s">
        <v>107</v>
      </c>
      <c r="O56" s="2" t="s">
        <v>52</v>
      </c>
      <c r="P56" s="2" t="s">
        <v>52</v>
      </c>
      <c r="Q56" s="2" t="s">
        <v>92</v>
      </c>
      <c r="R56" s="2" t="s">
        <v>61</v>
      </c>
      <c r="S56" s="2" t="s">
        <v>60</v>
      </c>
      <c r="T56" s="2" t="s">
        <v>61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108</v>
      </c>
      <c r="AV56" s="3">
        <v>99</v>
      </c>
    </row>
    <row r="57" spans="1:48" ht="30" customHeight="1" x14ac:dyDescent="0.3">
      <c r="A57" s="8" t="s">
        <v>109</v>
      </c>
      <c r="B57" s="8" t="s">
        <v>110</v>
      </c>
      <c r="C57" s="8" t="s">
        <v>58</v>
      </c>
      <c r="D57" s="9">
        <v>30.1</v>
      </c>
      <c r="E57" s="11"/>
      <c r="F57" s="11">
        <f t="shared" si="2"/>
        <v>0</v>
      </c>
      <c r="G57" s="11"/>
      <c r="H57" s="11">
        <f t="shared" si="3"/>
        <v>0</v>
      </c>
      <c r="I57" s="11"/>
      <c r="J57" s="11">
        <f t="shared" si="4"/>
        <v>0</v>
      </c>
      <c r="K57" s="11">
        <f t="shared" si="5"/>
        <v>0</v>
      </c>
      <c r="L57" s="11">
        <f t="shared" si="6"/>
        <v>0</v>
      </c>
      <c r="M57" s="8" t="s">
        <v>52</v>
      </c>
      <c r="N57" s="2" t="s">
        <v>111</v>
      </c>
      <c r="O57" s="2" t="s">
        <v>52</v>
      </c>
      <c r="P57" s="2" t="s">
        <v>52</v>
      </c>
      <c r="Q57" s="2" t="s">
        <v>92</v>
      </c>
      <c r="R57" s="2" t="s">
        <v>60</v>
      </c>
      <c r="S57" s="2" t="s">
        <v>61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112</v>
      </c>
      <c r="AV57" s="3">
        <v>100</v>
      </c>
    </row>
    <row r="58" spans="1:48" ht="30" customHeight="1" x14ac:dyDescent="0.3">
      <c r="A58" s="8" t="s">
        <v>113</v>
      </c>
      <c r="B58" s="8" t="s">
        <v>114</v>
      </c>
      <c r="C58" s="8" t="s">
        <v>115</v>
      </c>
      <c r="D58" s="9">
        <v>2.5390000000000001</v>
      </c>
      <c r="E58" s="11"/>
      <c r="F58" s="11">
        <f t="shared" si="2"/>
        <v>0</v>
      </c>
      <c r="G58" s="11"/>
      <c r="H58" s="11">
        <f t="shared" si="3"/>
        <v>0</v>
      </c>
      <c r="I58" s="11"/>
      <c r="J58" s="11">
        <f t="shared" si="4"/>
        <v>0</v>
      </c>
      <c r="K58" s="11">
        <f t="shared" si="5"/>
        <v>0</v>
      </c>
      <c r="L58" s="11">
        <f t="shared" si="6"/>
        <v>0</v>
      </c>
      <c r="M58" s="8" t="s">
        <v>116</v>
      </c>
      <c r="N58" s="2" t="s">
        <v>117</v>
      </c>
      <c r="O58" s="2" t="s">
        <v>52</v>
      </c>
      <c r="P58" s="2" t="s">
        <v>52</v>
      </c>
      <c r="Q58" s="2" t="s">
        <v>92</v>
      </c>
      <c r="R58" s="2" t="s">
        <v>61</v>
      </c>
      <c r="S58" s="2" t="s">
        <v>61</v>
      </c>
      <c r="T58" s="2" t="s">
        <v>60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118</v>
      </c>
      <c r="AV58" s="3">
        <v>102</v>
      </c>
    </row>
    <row r="59" spans="1:48" ht="30" customHeight="1" x14ac:dyDescent="0.3">
      <c r="A59" s="8" t="s">
        <v>113</v>
      </c>
      <c r="B59" s="8" t="s">
        <v>119</v>
      </c>
      <c r="C59" s="8" t="s">
        <v>115</v>
      </c>
      <c r="D59" s="9">
        <v>0.46700000000000003</v>
      </c>
      <c r="E59" s="11"/>
      <c r="F59" s="11">
        <f t="shared" si="2"/>
        <v>0</v>
      </c>
      <c r="G59" s="11"/>
      <c r="H59" s="11">
        <f t="shared" si="3"/>
        <v>0</v>
      </c>
      <c r="I59" s="11"/>
      <c r="J59" s="11">
        <f t="shared" si="4"/>
        <v>0</v>
      </c>
      <c r="K59" s="11">
        <f t="shared" si="5"/>
        <v>0</v>
      </c>
      <c r="L59" s="11">
        <f t="shared" si="6"/>
        <v>0</v>
      </c>
      <c r="M59" s="8" t="s">
        <v>116</v>
      </c>
      <c r="N59" s="2" t="s">
        <v>120</v>
      </c>
      <c r="O59" s="2" t="s">
        <v>52</v>
      </c>
      <c r="P59" s="2" t="s">
        <v>52</v>
      </c>
      <c r="Q59" s="2" t="s">
        <v>92</v>
      </c>
      <c r="R59" s="2" t="s">
        <v>61</v>
      </c>
      <c r="S59" s="2" t="s">
        <v>61</v>
      </c>
      <c r="T59" s="2" t="s">
        <v>60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121</v>
      </c>
      <c r="AV59" s="3">
        <v>103</v>
      </c>
    </row>
    <row r="60" spans="1:48" ht="30" customHeight="1" x14ac:dyDescent="0.3">
      <c r="A60" s="8" t="s">
        <v>113</v>
      </c>
      <c r="B60" s="8" t="s">
        <v>122</v>
      </c>
      <c r="C60" s="8" t="s">
        <v>115</v>
      </c>
      <c r="D60" s="9">
        <v>0.83699999999999997</v>
      </c>
      <c r="E60" s="11"/>
      <c r="F60" s="11">
        <f t="shared" si="2"/>
        <v>0</v>
      </c>
      <c r="G60" s="11"/>
      <c r="H60" s="11">
        <f t="shared" si="3"/>
        <v>0</v>
      </c>
      <c r="I60" s="11"/>
      <c r="J60" s="11">
        <f t="shared" si="4"/>
        <v>0</v>
      </c>
      <c r="K60" s="11">
        <f t="shared" si="5"/>
        <v>0</v>
      </c>
      <c r="L60" s="11">
        <f t="shared" si="6"/>
        <v>0</v>
      </c>
      <c r="M60" s="8" t="s">
        <v>116</v>
      </c>
      <c r="N60" s="2" t="s">
        <v>123</v>
      </c>
      <c r="O60" s="2" t="s">
        <v>52</v>
      </c>
      <c r="P60" s="2" t="s">
        <v>52</v>
      </c>
      <c r="Q60" s="2" t="s">
        <v>92</v>
      </c>
      <c r="R60" s="2" t="s">
        <v>61</v>
      </c>
      <c r="S60" s="2" t="s">
        <v>61</v>
      </c>
      <c r="T60" s="2" t="s">
        <v>60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124</v>
      </c>
      <c r="AV60" s="3">
        <v>104</v>
      </c>
    </row>
    <row r="61" spans="1:48" ht="30" customHeight="1" x14ac:dyDescent="0.3">
      <c r="A61" s="8" t="s">
        <v>125</v>
      </c>
      <c r="B61" s="8" t="s">
        <v>126</v>
      </c>
      <c r="C61" s="8" t="s">
        <v>115</v>
      </c>
      <c r="D61" s="9">
        <v>3.73</v>
      </c>
      <c r="E61" s="11"/>
      <c r="F61" s="11">
        <f t="shared" si="2"/>
        <v>0</v>
      </c>
      <c r="G61" s="11"/>
      <c r="H61" s="11">
        <f t="shared" si="3"/>
        <v>0</v>
      </c>
      <c r="I61" s="11"/>
      <c r="J61" s="11">
        <f t="shared" si="4"/>
        <v>0</v>
      </c>
      <c r="K61" s="11">
        <f t="shared" si="5"/>
        <v>0</v>
      </c>
      <c r="L61" s="11">
        <f t="shared" si="6"/>
        <v>0</v>
      </c>
      <c r="M61" s="8" t="s">
        <v>52</v>
      </c>
      <c r="N61" s="2" t="s">
        <v>127</v>
      </c>
      <c r="O61" s="2" t="s">
        <v>52</v>
      </c>
      <c r="P61" s="2" t="s">
        <v>52</v>
      </c>
      <c r="Q61" s="2" t="s">
        <v>92</v>
      </c>
      <c r="R61" s="2" t="s">
        <v>60</v>
      </c>
      <c r="S61" s="2" t="s">
        <v>61</v>
      </c>
      <c r="T61" s="2" t="s">
        <v>61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128</v>
      </c>
      <c r="AV61" s="3">
        <v>105</v>
      </c>
    </row>
    <row r="62" spans="1:48" ht="30" customHeight="1" x14ac:dyDescent="0.3">
      <c r="A62" s="8" t="s">
        <v>129</v>
      </c>
      <c r="B62" s="8" t="s">
        <v>130</v>
      </c>
      <c r="C62" s="8" t="s">
        <v>131</v>
      </c>
      <c r="D62" s="9">
        <v>-112</v>
      </c>
      <c r="E62" s="11"/>
      <c r="F62" s="11">
        <f t="shared" si="2"/>
        <v>0</v>
      </c>
      <c r="G62" s="11"/>
      <c r="H62" s="11">
        <f t="shared" si="3"/>
        <v>0</v>
      </c>
      <c r="I62" s="11"/>
      <c r="J62" s="11">
        <f t="shared" si="4"/>
        <v>0</v>
      </c>
      <c r="K62" s="11">
        <f t="shared" si="5"/>
        <v>0</v>
      </c>
      <c r="L62" s="11">
        <f t="shared" si="6"/>
        <v>0</v>
      </c>
      <c r="M62" s="8" t="s">
        <v>132</v>
      </c>
      <c r="N62" s="2" t="s">
        <v>133</v>
      </c>
      <c r="O62" s="2" t="s">
        <v>52</v>
      </c>
      <c r="P62" s="2" t="s">
        <v>52</v>
      </c>
      <c r="Q62" s="2" t="s">
        <v>92</v>
      </c>
      <c r="R62" s="2" t="s">
        <v>61</v>
      </c>
      <c r="S62" s="2" t="s">
        <v>61</v>
      </c>
      <c r="T62" s="2" t="s">
        <v>60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134</v>
      </c>
      <c r="AV62" s="3">
        <v>106</v>
      </c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 x14ac:dyDescent="0.3">
      <c r="A75" s="8" t="s">
        <v>74</v>
      </c>
      <c r="B75" s="9"/>
      <c r="C75" s="9"/>
      <c r="D75" s="9"/>
      <c r="E75" s="9"/>
      <c r="F75" s="11">
        <f>SUM(F53:F74)</f>
        <v>0</v>
      </c>
      <c r="G75" s="9"/>
      <c r="H75" s="11">
        <f>SUM(H53:H74)</f>
        <v>0</v>
      </c>
      <c r="I75" s="9"/>
      <c r="J75" s="11">
        <f>SUM(J53:J74)</f>
        <v>0</v>
      </c>
      <c r="K75" s="9"/>
      <c r="L75" s="11">
        <f>SUM(L53:L74)</f>
        <v>0</v>
      </c>
      <c r="M75" s="9"/>
      <c r="N75" t="s">
        <v>75</v>
      </c>
    </row>
    <row r="76" spans="1:48" ht="30" customHeight="1" x14ac:dyDescent="0.3">
      <c r="A76" s="8" t="s">
        <v>135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136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8" t="s">
        <v>137</v>
      </c>
      <c r="B77" s="8" t="s">
        <v>138</v>
      </c>
      <c r="C77" s="8" t="s">
        <v>131</v>
      </c>
      <c r="D77" s="9">
        <v>434.09</v>
      </c>
      <c r="E77" s="11"/>
      <c r="F77" s="11">
        <f t="shared" ref="F77:F96" si="7">TRUNC(E77*D77, 0)</f>
        <v>0</v>
      </c>
      <c r="G77" s="11"/>
      <c r="H77" s="11">
        <f t="shared" ref="H77:H96" si="8">TRUNC(G77*D77, 0)</f>
        <v>0</v>
      </c>
      <c r="I77" s="11"/>
      <c r="J77" s="11">
        <f t="shared" ref="J77:J96" si="9">TRUNC(I77*D77, 0)</f>
        <v>0</v>
      </c>
      <c r="K77" s="11">
        <f t="shared" ref="K77:K96" si="10">TRUNC(E77+G77+I77, 0)</f>
        <v>0</v>
      </c>
      <c r="L77" s="11">
        <f t="shared" ref="L77:L96" si="11">TRUNC(F77+H77+J77, 0)</f>
        <v>0</v>
      </c>
      <c r="M77" s="8" t="s">
        <v>52</v>
      </c>
      <c r="N77" s="2" t="s">
        <v>139</v>
      </c>
      <c r="O77" s="2" t="s">
        <v>52</v>
      </c>
      <c r="P77" s="2" t="s">
        <v>52</v>
      </c>
      <c r="Q77" s="2" t="s">
        <v>136</v>
      </c>
      <c r="R77" s="2" t="s">
        <v>61</v>
      </c>
      <c r="S77" s="2" t="s">
        <v>61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140</v>
      </c>
      <c r="AV77" s="3">
        <v>13</v>
      </c>
    </row>
    <row r="78" spans="1:48" ht="30" customHeight="1" x14ac:dyDescent="0.3">
      <c r="A78" s="8" t="s">
        <v>141</v>
      </c>
      <c r="B78" s="8" t="s">
        <v>142</v>
      </c>
      <c r="C78" s="8" t="s">
        <v>131</v>
      </c>
      <c r="D78" s="9">
        <v>289.17</v>
      </c>
      <c r="E78" s="11"/>
      <c r="F78" s="11">
        <f t="shared" si="7"/>
        <v>0</v>
      </c>
      <c r="G78" s="11"/>
      <c r="H78" s="11">
        <f t="shared" si="8"/>
        <v>0</v>
      </c>
      <c r="I78" s="11"/>
      <c r="J78" s="11">
        <f t="shared" si="9"/>
        <v>0</v>
      </c>
      <c r="K78" s="11">
        <f t="shared" si="10"/>
        <v>0</v>
      </c>
      <c r="L78" s="11">
        <f t="shared" si="11"/>
        <v>0</v>
      </c>
      <c r="M78" s="8" t="s">
        <v>52</v>
      </c>
      <c r="N78" s="2" t="s">
        <v>143</v>
      </c>
      <c r="O78" s="2" t="s">
        <v>52</v>
      </c>
      <c r="P78" s="2" t="s">
        <v>52</v>
      </c>
      <c r="Q78" s="2" t="s">
        <v>136</v>
      </c>
      <c r="R78" s="2" t="s">
        <v>61</v>
      </c>
      <c r="S78" s="2" t="s">
        <v>61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144</v>
      </c>
      <c r="AV78" s="3">
        <v>14</v>
      </c>
    </row>
    <row r="79" spans="1:48" ht="30" customHeight="1" x14ac:dyDescent="0.3">
      <c r="A79" s="8" t="s">
        <v>145</v>
      </c>
      <c r="B79" s="8" t="s">
        <v>146</v>
      </c>
      <c r="C79" s="8" t="s">
        <v>115</v>
      </c>
      <c r="D79" s="9">
        <v>4.12</v>
      </c>
      <c r="E79" s="11"/>
      <c r="F79" s="11">
        <f t="shared" si="7"/>
        <v>0</v>
      </c>
      <c r="G79" s="11"/>
      <c r="H79" s="11">
        <f t="shared" si="8"/>
        <v>0</v>
      </c>
      <c r="I79" s="11"/>
      <c r="J79" s="11">
        <f t="shared" si="9"/>
        <v>0</v>
      </c>
      <c r="K79" s="11">
        <f t="shared" si="10"/>
        <v>0</v>
      </c>
      <c r="L79" s="11">
        <f t="shared" si="11"/>
        <v>0</v>
      </c>
      <c r="M79" s="8" t="s">
        <v>147</v>
      </c>
      <c r="N79" s="2" t="s">
        <v>148</v>
      </c>
      <c r="O79" s="2" t="s">
        <v>52</v>
      </c>
      <c r="P79" s="2" t="s">
        <v>52</v>
      </c>
      <c r="Q79" s="2" t="s">
        <v>136</v>
      </c>
      <c r="R79" s="2" t="s">
        <v>61</v>
      </c>
      <c r="S79" s="2" t="s">
        <v>61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149</v>
      </c>
      <c r="AV79" s="3">
        <v>78</v>
      </c>
    </row>
    <row r="80" spans="1:48" ht="30" customHeight="1" x14ac:dyDescent="0.3">
      <c r="A80" s="8" t="s">
        <v>145</v>
      </c>
      <c r="B80" s="8" t="s">
        <v>150</v>
      </c>
      <c r="C80" s="8" t="s">
        <v>115</v>
      </c>
      <c r="D80" s="9">
        <v>2.0499999999999998</v>
      </c>
      <c r="E80" s="11"/>
      <c r="F80" s="11">
        <f t="shared" si="7"/>
        <v>0</v>
      </c>
      <c r="G80" s="11"/>
      <c r="H80" s="11">
        <f t="shared" si="8"/>
        <v>0</v>
      </c>
      <c r="I80" s="11"/>
      <c r="J80" s="11">
        <f t="shared" si="9"/>
        <v>0</v>
      </c>
      <c r="K80" s="11">
        <f t="shared" si="10"/>
        <v>0</v>
      </c>
      <c r="L80" s="11">
        <f t="shared" si="11"/>
        <v>0</v>
      </c>
      <c r="M80" s="8" t="s">
        <v>151</v>
      </c>
      <c r="N80" s="2" t="s">
        <v>152</v>
      </c>
      <c r="O80" s="2" t="s">
        <v>52</v>
      </c>
      <c r="P80" s="2" t="s">
        <v>52</v>
      </c>
      <c r="Q80" s="2" t="s">
        <v>136</v>
      </c>
      <c r="R80" s="2" t="s">
        <v>61</v>
      </c>
      <c r="S80" s="2" t="s">
        <v>61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153</v>
      </c>
      <c r="AV80" s="3">
        <v>79</v>
      </c>
    </row>
    <row r="81" spans="1:48" ht="30" customHeight="1" x14ac:dyDescent="0.3">
      <c r="A81" s="8" t="s">
        <v>145</v>
      </c>
      <c r="B81" s="8" t="s">
        <v>154</v>
      </c>
      <c r="C81" s="8" t="s">
        <v>115</v>
      </c>
      <c r="D81" s="9">
        <v>1.63</v>
      </c>
      <c r="E81" s="11"/>
      <c r="F81" s="11">
        <f t="shared" si="7"/>
        <v>0</v>
      </c>
      <c r="G81" s="11"/>
      <c r="H81" s="11">
        <f t="shared" si="8"/>
        <v>0</v>
      </c>
      <c r="I81" s="11"/>
      <c r="J81" s="11">
        <f t="shared" si="9"/>
        <v>0</v>
      </c>
      <c r="K81" s="11">
        <f t="shared" si="10"/>
        <v>0</v>
      </c>
      <c r="L81" s="11">
        <f t="shared" si="11"/>
        <v>0</v>
      </c>
      <c r="M81" s="8" t="s">
        <v>155</v>
      </c>
      <c r="N81" s="2" t="s">
        <v>156</v>
      </c>
      <c r="O81" s="2" t="s">
        <v>52</v>
      </c>
      <c r="P81" s="2" t="s">
        <v>52</v>
      </c>
      <c r="Q81" s="2" t="s">
        <v>136</v>
      </c>
      <c r="R81" s="2" t="s">
        <v>61</v>
      </c>
      <c r="S81" s="2" t="s">
        <v>61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157</v>
      </c>
      <c r="AV81" s="3">
        <v>80</v>
      </c>
    </row>
    <row r="82" spans="1:48" ht="30" customHeight="1" x14ac:dyDescent="0.3">
      <c r="A82" s="8" t="s">
        <v>158</v>
      </c>
      <c r="B82" s="8" t="s">
        <v>159</v>
      </c>
      <c r="C82" s="8" t="s">
        <v>115</v>
      </c>
      <c r="D82" s="9">
        <v>1.36</v>
      </c>
      <c r="E82" s="11"/>
      <c r="F82" s="11">
        <f t="shared" si="7"/>
        <v>0</v>
      </c>
      <c r="G82" s="11"/>
      <c r="H82" s="11">
        <f t="shared" si="8"/>
        <v>0</v>
      </c>
      <c r="I82" s="11"/>
      <c r="J82" s="11">
        <f t="shared" si="9"/>
        <v>0</v>
      </c>
      <c r="K82" s="11">
        <f t="shared" si="10"/>
        <v>0</v>
      </c>
      <c r="L82" s="11">
        <f t="shared" si="11"/>
        <v>0</v>
      </c>
      <c r="M82" s="8" t="s">
        <v>52</v>
      </c>
      <c r="N82" s="2" t="s">
        <v>160</v>
      </c>
      <c r="O82" s="2" t="s">
        <v>52</v>
      </c>
      <c r="P82" s="2" t="s">
        <v>52</v>
      </c>
      <c r="Q82" s="2" t="s">
        <v>136</v>
      </c>
      <c r="R82" s="2" t="s">
        <v>61</v>
      </c>
      <c r="S82" s="2" t="s">
        <v>61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161</v>
      </c>
      <c r="AV82" s="3">
        <v>18</v>
      </c>
    </row>
    <row r="83" spans="1:48" ht="30" customHeight="1" x14ac:dyDescent="0.3">
      <c r="A83" s="8" t="s">
        <v>162</v>
      </c>
      <c r="B83" s="8" t="s">
        <v>163</v>
      </c>
      <c r="C83" s="8" t="s">
        <v>115</v>
      </c>
      <c r="D83" s="9">
        <v>0.63</v>
      </c>
      <c r="E83" s="11"/>
      <c r="F83" s="11">
        <f t="shared" si="7"/>
        <v>0</v>
      </c>
      <c r="G83" s="11"/>
      <c r="H83" s="11">
        <f t="shared" si="8"/>
        <v>0</v>
      </c>
      <c r="I83" s="11"/>
      <c r="J83" s="11">
        <f t="shared" si="9"/>
        <v>0</v>
      </c>
      <c r="K83" s="11">
        <f t="shared" si="10"/>
        <v>0</v>
      </c>
      <c r="L83" s="11">
        <f t="shared" si="11"/>
        <v>0</v>
      </c>
      <c r="M83" s="8" t="s">
        <v>52</v>
      </c>
      <c r="N83" s="2" t="s">
        <v>164</v>
      </c>
      <c r="O83" s="2" t="s">
        <v>52</v>
      </c>
      <c r="P83" s="2" t="s">
        <v>52</v>
      </c>
      <c r="Q83" s="2" t="s">
        <v>136</v>
      </c>
      <c r="R83" s="2" t="s">
        <v>61</v>
      </c>
      <c r="S83" s="2" t="s">
        <v>61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165</v>
      </c>
      <c r="AV83" s="3">
        <v>19</v>
      </c>
    </row>
    <row r="84" spans="1:48" ht="30" customHeight="1" x14ac:dyDescent="0.3">
      <c r="A84" s="8" t="s">
        <v>162</v>
      </c>
      <c r="B84" s="8" t="s">
        <v>166</v>
      </c>
      <c r="C84" s="8" t="s">
        <v>115</v>
      </c>
      <c r="D84" s="9">
        <v>0.14000000000000001</v>
      </c>
      <c r="E84" s="11"/>
      <c r="F84" s="11">
        <f t="shared" si="7"/>
        <v>0</v>
      </c>
      <c r="G84" s="11"/>
      <c r="H84" s="11">
        <f t="shared" si="8"/>
        <v>0</v>
      </c>
      <c r="I84" s="11"/>
      <c r="J84" s="11">
        <f t="shared" si="9"/>
        <v>0</v>
      </c>
      <c r="K84" s="11">
        <f t="shared" si="10"/>
        <v>0</v>
      </c>
      <c r="L84" s="11">
        <f t="shared" si="11"/>
        <v>0</v>
      </c>
      <c r="M84" s="8" t="s">
        <v>52</v>
      </c>
      <c r="N84" s="2" t="s">
        <v>167</v>
      </c>
      <c r="O84" s="2" t="s">
        <v>52</v>
      </c>
      <c r="P84" s="2" t="s">
        <v>52</v>
      </c>
      <c r="Q84" s="2" t="s">
        <v>136</v>
      </c>
      <c r="R84" s="2" t="s">
        <v>61</v>
      </c>
      <c r="S84" s="2" t="s">
        <v>61</v>
      </c>
      <c r="T84" s="2" t="s">
        <v>60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168</v>
      </c>
      <c r="AV84" s="3">
        <v>20</v>
      </c>
    </row>
    <row r="85" spans="1:48" ht="30" customHeight="1" x14ac:dyDescent="0.3">
      <c r="A85" s="8" t="s">
        <v>162</v>
      </c>
      <c r="B85" s="8" t="s">
        <v>169</v>
      </c>
      <c r="C85" s="8" t="s">
        <v>115</v>
      </c>
      <c r="D85" s="9">
        <v>0.44</v>
      </c>
      <c r="E85" s="11"/>
      <c r="F85" s="11">
        <f t="shared" si="7"/>
        <v>0</v>
      </c>
      <c r="G85" s="11"/>
      <c r="H85" s="11">
        <f t="shared" si="8"/>
        <v>0</v>
      </c>
      <c r="I85" s="11"/>
      <c r="J85" s="11">
        <f t="shared" si="9"/>
        <v>0</v>
      </c>
      <c r="K85" s="11">
        <f t="shared" si="10"/>
        <v>0</v>
      </c>
      <c r="L85" s="11">
        <f t="shared" si="11"/>
        <v>0</v>
      </c>
      <c r="M85" s="8" t="s">
        <v>52</v>
      </c>
      <c r="N85" s="2" t="s">
        <v>170</v>
      </c>
      <c r="O85" s="2" t="s">
        <v>52</v>
      </c>
      <c r="P85" s="2" t="s">
        <v>52</v>
      </c>
      <c r="Q85" s="2" t="s">
        <v>136</v>
      </c>
      <c r="R85" s="2" t="s">
        <v>61</v>
      </c>
      <c r="S85" s="2" t="s">
        <v>61</v>
      </c>
      <c r="T85" s="2" t="s">
        <v>60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171</v>
      </c>
      <c r="AV85" s="3">
        <v>21</v>
      </c>
    </row>
    <row r="86" spans="1:48" ht="30" customHeight="1" x14ac:dyDescent="0.3">
      <c r="A86" s="8" t="s">
        <v>172</v>
      </c>
      <c r="B86" s="8" t="s">
        <v>173</v>
      </c>
      <c r="C86" s="8" t="s">
        <v>174</v>
      </c>
      <c r="D86" s="9">
        <v>24</v>
      </c>
      <c r="E86" s="11"/>
      <c r="F86" s="11">
        <f t="shared" si="7"/>
        <v>0</v>
      </c>
      <c r="G86" s="11"/>
      <c r="H86" s="11">
        <f t="shared" si="8"/>
        <v>0</v>
      </c>
      <c r="I86" s="11"/>
      <c r="J86" s="11">
        <f t="shared" si="9"/>
        <v>0</v>
      </c>
      <c r="K86" s="11">
        <f t="shared" si="10"/>
        <v>0</v>
      </c>
      <c r="L86" s="11">
        <f t="shared" si="11"/>
        <v>0</v>
      </c>
      <c r="M86" s="8" t="s">
        <v>175</v>
      </c>
      <c r="N86" s="2" t="s">
        <v>176</v>
      </c>
      <c r="O86" s="2" t="s">
        <v>52</v>
      </c>
      <c r="P86" s="2" t="s">
        <v>52</v>
      </c>
      <c r="Q86" s="2" t="s">
        <v>136</v>
      </c>
      <c r="R86" s="2" t="s">
        <v>61</v>
      </c>
      <c r="S86" s="2" t="s">
        <v>61</v>
      </c>
      <c r="T86" s="2" t="s">
        <v>60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177</v>
      </c>
      <c r="AV86" s="3">
        <v>22</v>
      </c>
    </row>
    <row r="87" spans="1:48" ht="30" customHeight="1" x14ac:dyDescent="0.3">
      <c r="A87" s="8" t="s">
        <v>178</v>
      </c>
      <c r="B87" s="8" t="s">
        <v>179</v>
      </c>
      <c r="C87" s="8" t="s">
        <v>180</v>
      </c>
      <c r="D87" s="9">
        <v>51</v>
      </c>
      <c r="E87" s="11"/>
      <c r="F87" s="11">
        <f t="shared" si="7"/>
        <v>0</v>
      </c>
      <c r="G87" s="11"/>
      <c r="H87" s="11">
        <f t="shared" si="8"/>
        <v>0</v>
      </c>
      <c r="I87" s="11"/>
      <c r="J87" s="11">
        <f t="shared" si="9"/>
        <v>0</v>
      </c>
      <c r="K87" s="11">
        <f t="shared" si="10"/>
        <v>0</v>
      </c>
      <c r="L87" s="11">
        <f t="shared" si="11"/>
        <v>0</v>
      </c>
      <c r="M87" s="8" t="s">
        <v>52</v>
      </c>
      <c r="N87" s="2" t="s">
        <v>181</v>
      </c>
      <c r="O87" s="2" t="s">
        <v>52</v>
      </c>
      <c r="P87" s="2" t="s">
        <v>52</v>
      </c>
      <c r="Q87" s="2" t="s">
        <v>136</v>
      </c>
      <c r="R87" s="2" t="s">
        <v>61</v>
      </c>
      <c r="S87" s="2" t="s">
        <v>61</v>
      </c>
      <c r="T87" s="2" t="s">
        <v>60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182</v>
      </c>
      <c r="AV87" s="3">
        <v>93</v>
      </c>
    </row>
    <row r="88" spans="1:48" ht="30" customHeight="1" x14ac:dyDescent="0.3">
      <c r="A88" s="8" t="s">
        <v>183</v>
      </c>
      <c r="B88" s="8" t="s">
        <v>184</v>
      </c>
      <c r="C88" s="8" t="s">
        <v>174</v>
      </c>
      <c r="D88" s="9">
        <v>132</v>
      </c>
      <c r="E88" s="11"/>
      <c r="F88" s="11">
        <f t="shared" si="7"/>
        <v>0</v>
      </c>
      <c r="G88" s="11"/>
      <c r="H88" s="11">
        <f t="shared" si="8"/>
        <v>0</v>
      </c>
      <c r="I88" s="11"/>
      <c r="J88" s="11">
        <f t="shared" si="9"/>
        <v>0</v>
      </c>
      <c r="K88" s="11">
        <f t="shared" si="10"/>
        <v>0</v>
      </c>
      <c r="L88" s="11">
        <f t="shared" si="11"/>
        <v>0</v>
      </c>
      <c r="M88" s="8" t="s">
        <v>52</v>
      </c>
      <c r="N88" s="2" t="s">
        <v>185</v>
      </c>
      <c r="O88" s="2" t="s">
        <v>52</v>
      </c>
      <c r="P88" s="2" t="s">
        <v>52</v>
      </c>
      <c r="Q88" s="2" t="s">
        <v>136</v>
      </c>
      <c r="R88" s="2" t="s">
        <v>61</v>
      </c>
      <c r="S88" s="2" t="s">
        <v>61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186</v>
      </c>
      <c r="AV88" s="3">
        <v>25</v>
      </c>
    </row>
    <row r="89" spans="1:48" ht="30" customHeight="1" x14ac:dyDescent="0.3">
      <c r="A89" s="8" t="s">
        <v>183</v>
      </c>
      <c r="B89" s="8" t="s">
        <v>187</v>
      </c>
      <c r="C89" s="8" t="s">
        <v>174</v>
      </c>
      <c r="D89" s="9">
        <v>99</v>
      </c>
      <c r="E89" s="11"/>
      <c r="F89" s="11">
        <f t="shared" si="7"/>
        <v>0</v>
      </c>
      <c r="G89" s="11"/>
      <c r="H89" s="11">
        <f t="shared" si="8"/>
        <v>0</v>
      </c>
      <c r="I89" s="11"/>
      <c r="J89" s="11">
        <f t="shared" si="9"/>
        <v>0</v>
      </c>
      <c r="K89" s="11">
        <f t="shared" si="10"/>
        <v>0</v>
      </c>
      <c r="L89" s="11">
        <f t="shared" si="11"/>
        <v>0</v>
      </c>
      <c r="M89" s="8" t="s">
        <v>52</v>
      </c>
      <c r="N89" s="2" t="s">
        <v>188</v>
      </c>
      <c r="O89" s="2" t="s">
        <v>52</v>
      </c>
      <c r="P89" s="2" t="s">
        <v>52</v>
      </c>
      <c r="Q89" s="2" t="s">
        <v>136</v>
      </c>
      <c r="R89" s="2" t="s">
        <v>61</v>
      </c>
      <c r="S89" s="2" t="s">
        <v>61</v>
      </c>
      <c r="T89" s="2" t="s">
        <v>60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189</v>
      </c>
      <c r="AV89" s="3">
        <v>26</v>
      </c>
    </row>
    <row r="90" spans="1:48" ht="30" customHeight="1" x14ac:dyDescent="0.3">
      <c r="A90" s="8" t="s">
        <v>183</v>
      </c>
      <c r="B90" s="8" t="s">
        <v>190</v>
      </c>
      <c r="C90" s="8" t="s">
        <v>174</v>
      </c>
      <c r="D90" s="9">
        <v>41</v>
      </c>
      <c r="E90" s="11"/>
      <c r="F90" s="11">
        <f t="shared" si="7"/>
        <v>0</v>
      </c>
      <c r="G90" s="11"/>
      <c r="H90" s="11">
        <f t="shared" si="8"/>
        <v>0</v>
      </c>
      <c r="I90" s="11"/>
      <c r="J90" s="11">
        <f t="shared" si="9"/>
        <v>0</v>
      </c>
      <c r="K90" s="11">
        <f t="shared" si="10"/>
        <v>0</v>
      </c>
      <c r="L90" s="11">
        <f t="shared" si="11"/>
        <v>0</v>
      </c>
      <c r="M90" s="8" t="s">
        <v>52</v>
      </c>
      <c r="N90" s="2" t="s">
        <v>191</v>
      </c>
      <c r="O90" s="2" t="s">
        <v>52</v>
      </c>
      <c r="P90" s="2" t="s">
        <v>52</v>
      </c>
      <c r="Q90" s="2" t="s">
        <v>136</v>
      </c>
      <c r="R90" s="2" t="s">
        <v>61</v>
      </c>
      <c r="S90" s="2" t="s">
        <v>61</v>
      </c>
      <c r="T90" s="2" t="s">
        <v>60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192</v>
      </c>
      <c r="AV90" s="3">
        <v>27</v>
      </c>
    </row>
    <row r="91" spans="1:48" ht="30" customHeight="1" x14ac:dyDescent="0.3">
      <c r="A91" s="8" t="s">
        <v>193</v>
      </c>
      <c r="B91" s="8" t="s">
        <v>194</v>
      </c>
      <c r="C91" s="8" t="s">
        <v>180</v>
      </c>
      <c r="D91" s="9">
        <v>48</v>
      </c>
      <c r="E91" s="11"/>
      <c r="F91" s="11">
        <f t="shared" si="7"/>
        <v>0</v>
      </c>
      <c r="G91" s="11"/>
      <c r="H91" s="11">
        <f t="shared" si="8"/>
        <v>0</v>
      </c>
      <c r="I91" s="11"/>
      <c r="J91" s="11">
        <f t="shared" si="9"/>
        <v>0</v>
      </c>
      <c r="K91" s="11">
        <f t="shared" si="10"/>
        <v>0</v>
      </c>
      <c r="L91" s="11">
        <f t="shared" si="11"/>
        <v>0</v>
      </c>
      <c r="M91" s="8" t="s">
        <v>52</v>
      </c>
      <c r="N91" s="2" t="s">
        <v>195</v>
      </c>
      <c r="O91" s="2" t="s">
        <v>52</v>
      </c>
      <c r="P91" s="2" t="s">
        <v>52</v>
      </c>
      <c r="Q91" s="2" t="s">
        <v>136</v>
      </c>
      <c r="R91" s="2" t="s">
        <v>60</v>
      </c>
      <c r="S91" s="2" t="s">
        <v>61</v>
      </c>
      <c r="T91" s="2" t="s">
        <v>61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196</v>
      </c>
      <c r="AV91" s="3">
        <v>29</v>
      </c>
    </row>
    <row r="92" spans="1:48" ht="30" customHeight="1" x14ac:dyDescent="0.3">
      <c r="A92" s="8" t="s">
        <v>197</v>
      </c>
      <c r="B92" s="8" t="s">
        <v>198</v>
      </c>
      <c r="C92" s="8" t="s">
        <v>115</v>
      </c>
      <c r="D92" s="9">
        <v>7.44</v>
      </c>
      <c r="E92" s="11"/>
      <c r="F92" s="11">
        <f t="shared" si="7"/>
        <v>0</v>
      </c>
      <c r="G92" s="11"/>
      <c r="H92" s="11">
        <f t="shared" si="8"/>
        <v>0</v>
      </c>
      <c r="I92" s="11"/>
      <c r="J92" s="11">
        <f t="shared" si="9"/>
        <v>0</v>
      </c>
      <c r="K92" s="11">
        <f t="shared" si="10"/>
        <v>0</v>
      </c>
      <c r="L92" s="11">
        <f t="shared" si="11"/>
        <v>0</v>
      </c>
      <c r="M92" s="8" t="s">
        <v>52</v>
      </c>
      <c r="N92" s="2" t="s">
        <v>199</v>
      </c>
      <c r="O92" s="2" t="s">
        <v>52</v>
      </c>
      <c r="P92" s="2" t="s">
        <v>52</v>
      </c>
      <c r="Q92" s="2" t="s">
        <v>136</v>
      </c>
      <c r="R92" s="2" t="s">
        <v>60</v>
      </c>
      <c r="S92" s="2" t="s">
        <v>61</v>
      </c>
      <c r="T92" s="2" t="s">
        <v>61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200</v>
      </c>
      <c r="AV92" s="3">
        <v>30</v>
      </c>
    </row>
    <row r="93" spans="1:48" ht="30" customHeight="1" x14ac:dyDescent="0.3">
      <c r="A93" s="8" t="s">
        <v>201</v>
      </c>
      <c r="B93" s="8" t="s">
        <v>52</v>
      </c>
      <c r="C93" s="8" t="s">
        <v>115</v>
      </c>
      <c r="D93" s="9">
        <v>1.71</v>
      </c>
      <c r="E93" s="11"/>
      <c r="F93" s="11">
        <f t="shared" si="7"/>
        <v>0</v>
      </c>
      <c r="G93" s="11"/>
      <c r="H93" s="11">
        <f t="shared" si="8"/>
        <v>0</v>
      </c>
      <c r="I93" s="11"/>
      <c r="J93" s="11">
        <f t="shared" si="9"/>
        <v>0</v>
      </c>
      <c r="K93" s="11">
        <f t="shared" si="10"/>
        <v>0</v>
      </c>
      <c r="L93" s="11">
        <f t="shared" si="11"/>
        <v>0</v>
      </c>
      <c r="M93" s="8" t="s">
        <v>52</v>
      </c>
      <c r="N93" s="2" t="s">
        <v>202</v>
      </c>
      <c r="O93" s="2" t="s">
        <v>52</v>
      </c>
      <c r="P93" s="2" t="s">
        <v>52</v>
      </c>
      <c r="Q93" s="2" t="s">
        <v>136</v>
      </c>
      <c r="R93" s="2" t="s">
        <v>60</v>
      </c>
      <c r="S93" s="2" t="s">
        <v>61</v>
      </c>
      <c r="T93" s="2" t="s">
        <v>61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203</v>
      </c>
      <c r="AV93" s="3">
        <v>31</v>
      </c>
    </row>
    <row r="94" spans="1:48" ht="30" customHeight="1" x14ac:dyDescent="0.3">
      <c r="A94" s="8" t="s">
        <v>204</v>
      </c>
      <c r="B94" s="8" t="s">
        <v>205</v>
      </c>
      <c r="C94" s="8" t="s">
        <v>115</v>
      </c>
      <c r="D94" s="9">
        <v>7.44</v>
      </c>
      <c r="E94" s="11"/>
      <c r="F94" s="11">
        <f t="shared" si="7"/>
        <v>0</v>
      </c>
      <c r="G94" s="11"/>
      <c r="H94" s="11">
        <f t="shared" si="8"/>
        <v>0</v>
      </c>
      <c r="I94" s="11"/>
      <c r="J94" s="11">
        <f t="shared" si="9"/>
        <v>0</v>
      </c>
      <c r="K94" s="11">
        <f t="shared" si="10"/>
        <v>0</v>
      </c>
      <c r="L94" s="11">
        <f t="shared" si="11"/>
        <v>0</v>
      </c>
      <c r="M94" s="8" t="s">
        <v>52</v>
      </c>
      <c r="N94" s="2" t="s">
        <v>206</v>
      </c>
      <c r="O94" s="2" t="s">
        <v>52</v>
      </c>
      <c r="P94" s="2" t="s">
        <v>52</v>
      </c>
      <c r="Q94" s="2" t="s">
        <v>136</v>
      </c>
      <c r="R94" s="2" t="s">
        <v>60</v>
      </c>
      <c r="S94" s="2" t="s">
        <v>61</v>
      </c>
      <c r="T94" s="2" t="s">
        <v>61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207</v>
      </c>
      <c r="AV94" s="3">
        <v>32</v>
      </c>
    </row>
    <row r="95" spans="1:48" ht="30" customHeight="1" x14ac:dyDescent="0.3">
      <c r="A95" s="8" t="s">
        <v>208</v>
      </c>
      <c r="B95" s="8" t="s">
        <v>209</v>
      </c>
      <c r="C95" s="8" t="s">
        <v>115</v>
      </c>
      <c r="D95" s="9">
        <v>7.44</v>
      </c>
      <c r="E95" s="11"/>
      <c r="F95" s="11">
        <f t="shared" si="7"/>
        <v>0</v>
      </c>
      <c r="G95" s="11"/>
      <c r="H95" s="11">
        <f t="shared" si="8"/>
        <v>0</v>
      </c>
      <c r="I95" s="11"/>
      <c r="J95" s="11">
        <f t="shared" si="9"/>
        <v>0</v>
      </c>
      <c r="K95" s="11">
        <f t="shared" si="10"/>
        <v>0</v>
      </c>
      <c r="L95" s="11">
        <f t="shared" si="11"/>
        <v>0</v>
      </c>
      <c r="M95" s="8" t="s">
        <v>52</v>
      </c>
      <c r="N95" s="2" t="s">
        <v>210</v>
      </c>
      <c r="O95" s="2" t="s">
        <v>52</v>
      </c>
      <c r="P95" s="2" t="s">
        <v>52</v>
      </c>
      <c r="Q95" s="2" t="s">
        <v>136</v>
      </c>
      <c r="R95" s="2" t="s">
        <v>60</v>
      </c>
      <c r="S95" s="2" t="s">
        <v>61</v>
      </c>
      <c r="T95" s="2" t="s">
        <v>61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211</v>
      </c>
      <c r="AV95" s="3">
        <v>33</v>
      </c>
    </row>
    <row r="96" spans="1:48" ht="30" customHeight="1" x14ac:dyDescent="0.3">
      <c r="A96" s="8" t="s">
        <v>212</v>
      </c>
      <c r="B96" s="8" t="s">
        <v>213</v>
      </c>
      <c r="C96" s="8" t="s">
        <v>80</v>
      </c>
      <c r="D96" s="9">
        <v>0.03</v>
      </c>
      <c r="E96" s="11"/>
      <c r="F96" s="11">
        <f t="shared" si="7"/>
        <v>0</v>
      </c>
      <c r="G96" s="11"/>
      <c r="H96" s="11">
        <f t="shared" si="8"/>
        <v>0</v>
      </c>
      <c r="I96" s="11"/>
      <c r="J96" s="11">
        <f t="shared" si="9"/>
        <v>0</v>
      </c>
      <c r="K96" s="11">
        <f t="shared" si="10"/>
        <v>0</v>
      </c>
      <c r="L96" s="11">
        <f t="shared" si="11"/>
        <v>0</v>
      </c>
      <c r="M96" s="8" t="s">
        <v>52</v>
      </c>
      <c r="N96" s="2" t="s">
        <v>214</v>
      </c>
      <c r="O96" s="2" t="s">
        <v>52</v>
      </c>
      <c r="P96" s="2" t="s">
        <v>52</v>
      </c>
      <c r="Q96" s="2" t="s">
        <v>136</v>
      </c>
      <c r="R96" s="2" t="s">
        <v>60</v>
      </c>
      <c r="S96" s="2" t="s">
        <v>61</v>
      </c>
      <c r="T96" s="2" t="s">
        <v>61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215</v>
      </c>
      <c r="AV96" s="3">
        <v>34</v>
      </c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8" t="s">
        <v>74</v>
      </c>
      <c r="B99" s="9"/>
      <c r="C99" s="9"/>
      <c r="D99" s="9"/>
      <c r="E99" s="9"/>
      <c r="F99" s="11">
        <f>SUM(F77:F98)</f>
        <v>0</v>
      </c>
      <c r="G99" s="9"/>
      <c r="H99" s="11">
        <f>SUM(H77:H98)</f>
        <v>0</v>
      </c>
      <c r="I99" s="9"/>
      <c r="J99" s="11">
        <f>SUM(J77:J98)</f>
        <v>0</v>
      </c>
      <c r="K99" s="9"/>
      <c r="L99" s="11">
        <f>SUM(L77:L98)</f>
        <v>0</v>
      </c>
      <c r="M99" s="9"/>
      <c r="N99" t="s">
        <v>75</v>
      </c>
    </row>
    <row r="100" spans="1:48" ht="30" customHeight="1" x14ac:dyDescent="0.3">
      <c r="A100" s="8" t="s">
        <v>216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217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8" t="s">
        <v>218</v>
      </c>
      <c r="B101" s="8" t="s">
        <v>219</v>
      </c>
      <c r="C101" s="8" t="s">
        <v>180</v>
      </c>
      <c r="D101" s="9">
        <v>4</v>
      </c>
      <c r="E101" s="11"/>
      <c r="F101" s="11">
        <f>TRUNC(E101*D101, 0)</f>
        <v>0</v>
      </c>
      <c r="G101" s="11"/>
      <c r="H101" s="11">
        <f>TRUNC(G101*D101, 0)</f>
        <v>0</v>
      </c>
      <c r="I101" s="11"/>
      <c r="J101" s="11">
        <f>TRUNC(I101*D101, 0)</f>
        <v>0</v>
      </c>
      <c r="K101" s="11">
        <f>TRUNC(E101+G101+I101, 0)</f>
        <v>0</v>
      </c>
      <c r="L101" s="11">
        <f>TRUNC(F101+H101+J101, 0)</f>
        <v>0</v>
      </c>
      <c r="M101" s="8" t="s">
        <v>52</v>
      </c>
      <c r="N101" s="2" t="s">
        <v>220</v>
      </c>
      <c r="O101" s="2" t="s">
        <v>52</v>
      </c>
      <c r="P101" s="2" t="s">
        <v>52</v>
      </c>
      <c r="Q101" s="2" t="s">
        <v>217</v>
      </c>
      <c r="R101" s="2" t="s">
        <v>60</v>
      </c>
      <c r="S101" s="2" t="s">
        <v>61</v>
      </c>
      <c r="T101" s="2" t="s">
        <v>61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221</v>
      </c>
      <c r="AV101" s="3">
        <v>38</v>
      </c>
    </row>
    <row r="102" spans="1:48" ht="30" customHeight="1" x14ac:dyDescent="0.3">
      <c r="A102" s="8" t="s">
        <v>222</v>
      </c>
      <c r="B102" s="8" t="s">
        <v>223</v>
      </c>
      <c r="C102" s="8" t="s">
        <v>58</v>
      </c>
      <c r="D102" s="9">
        <v>195.02</v>
      </c>
      <c r="E102" s="11"/>
      <c r="F102" s="11">
        <f>TRUNC(E102*D102, 0)</f>
        <v>0</v>
      </c>
      <c r="G102" s="11"/>
      <c r="H102" s="11">
        <f>TRUNC(G102*D102, 0)</f>
        <v>0</v>
      </c>
      <c r="I102" s="11"/>
      <c r="J102" s="11">
        <f>TRUNC(I102*D102, 0)</f>
        <v>0</v>
      </c>
      <c r="K102" s="11">
        <f>TRUNC(E102+G102+I102, 0)</f>
        <v>0</v>
      </c>
      <c r="L102" s="11">
        <f>TRUNC(F102+H102+J102, 0)</f>
        <v>0</v>
      </c>
      <c r="M102" s="8" t="s">
        <v>52</v>
      </c>
      <c r="N102" s="2" t="s">
        <v>224</v>
      </c>
      <c r="O102" s="2" t="s">
        <v>52</v>
      </c>
      <c r="P102" s="2" t="s">
        <v>52</v>
      </c>
      <c r="Q102" s="2" t="s">
        <v>217</v>
      </c>
      <c r="R102" s="2" t="s">
        <v>60</v>
      </c>
      <c r="S102" s="2" t="s">
        <v>61</v>
      </c>
      <c r="T102" s="2" t="s">
        <v>61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225</v>
      </c>
      <c r="AV102" s="3">
        <v>39</v>
      </c>
    </row>
    <row r="103" spans="1:48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 x14ac:dyDescent="0.3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 x14ac:dyDescent="0.3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 x14ac:dyDescent="0.3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 x14ac:dyDescent="0.3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 x14ac:dyDescent="0.3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8" t="s">
        <v>74</v>
      </c>
      <c r="B123" s="9"/>
      <c r="C123" s="9"/>
      <c r="D123" s="9"/>
      <c r="E123" s="9"/>
      <c r="F123" s="11">
        <f>SUM(F101:F122)</f>
        <v>0</v>
      </c>
      <c r="G123" s="9"/>
      <c r="H123" s="11">
        <f>SUM(H101:H122)</f>
        <v>0</v>
      </c>
      <c r="I123" s="9"/>
      <c r="J123" s="11">
        <f>SUM(J101:J122)</f>
        <v>0</v>
      </c>
      <c r="K123" s="9"/>
      <c r="L123" s="11">
        <f>SUM(L101:L122)</f>
        <v>0</v>
      </c>
      <c r="M123" s="9"/>
      <c r="N123" t="s">
        <v>75</v>
      </c>
    </row>
    <row r="124" spans="1:48" ht="30" customHeight="1" x14ac:dyDescent="0.3">
      <c r="A124" s="8" t="s">
        <v>226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227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8" t="s">
        <v>228</v>
      </c>
      <c r="B125" s="8" t="s">
        <v>229</v>
      </c>
      <c r="C125" s="8" t="s">
        <v>58</v>
      </c>
      <c r="D125" s="9">
        <v>195.02</v>
      </c>
      <c r="E125" s="11"/>
      <c r="F125" s="11">
        <f>TRUNC(E125*D125, 0)</f>
        <v>0</v>
      </c>
      <c r="G125" s="11"/>
      <c r="H125" s="11">
        <f>TRUNC(G125*D125, 0)</f>
        <v>0</v>
      </c>
      <c r="I125" s="11"/>
      <c r="J125" s="11">
        <f>TRUNC(I125*D125, 0)</f>
        <v>0</v>
      </c>
      <c r="K125" s="11">
        <f>TRUNC(E125+G125+I125, 0)</f>
        <v>0</v>
      </c>
      <c r="L125" s="11">
        <f>TRUNC(F125+H125+J125, 0)</f>
        <v>0</v>
      </c>
      <c r="M125" s="8" t="s">
        <v>52</v>
      </c>
      <c r="N125" s="2" t="s">
        <v>230</v>
      </c>
      <c r="O125" s="2" t="s">
        <v>52</v>
      </c>
      <c r="P125" s="2" t="s">
        <v>52</v>
      </c>
      <c r="Q125" s="2" t="s">
        <v>227</v>
      </c>
      <c r="R125" s="2" t="s">
        <v>60</v>
      </c>
      <c r="S125" s="2" t="s">
        <v>61</v>
      </c>
      <c r="T125" s="2" t="s">
        <v>61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231</v>
      </c>
      <c r="AV125" s="3">
        <v>81</v>
      </c>
    </row>
    <row r="126" spans="1:48" ht="30" customHeight="1" x14ac:dyDescent="0.3">
      <c r="A126" s="8" t="s">
        <v>232</v>
      </c>
      <c r="B126" s="8" t="s">
        <v>233</v>
      </c>
      <c r="C126" s="8" t="s">
        <v>234</v>
      </c>
      <c r="D126" s="9">
        <v>48</v>
      </c>
      <c r="E126" s="11"/>
      <c r="F126" s="11">
        <f>TRUNC(E126*D126, 0)</f>
        <v>0</v>
      </c>
      <c r="G126" s="11"/>
      <c r="H126" s="11">
        <f>TRUNC(G126*D126, 0)</f>
        <v>0</v>
      </c>
      <c r="I126" s="11"/>
      <c r="J126" s="11">
        <f>TRUNC(I126*D126, 0)</f>
        <v>0</v>
      </c>
      <c r="K126" s="11">
        <f>TRUNC(E126+G126+I126, 0)</f>
        <v>0</v>
      </c>
      <c r="L126" s="11">
        <f>TRUNC(F126+H126+J126, 0)</f>
        <v>0</v>
      </c>
      <c r="M126" s="8" t="s">
        <v>52</v>
      </c>
      <c r="N126" s="2" t="s">
        <v>235</v>
      </c>
      <c r="O126" s="2" t="s">
        <v>52</v>
      </c>
      <c r="P126" s="2" t="s">
        <v>52</v>
      </c>
      <c r="Q126" s="2" t="s">
        <v>227</v>
      </c>
      <c r="R126" s="2" t="s">
        <v>60</v>
      </c>
      <c r="S126" s="2" t="s">
        <v>61</v>
      </c>
      <c r="T126" s="2" t="s">
        <v>61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236</v>
      </c>
      <c r="AV126" s="3">
        <v>42</v>
      </c>
    </row>
    <row r="127" spans="1:48" ht="30" customHeight="1" x14ac:dyDescent="0.3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8" t="s">
        <v>74</v>
      </c>
      <c r="B147" s="9"/>
      <c r="C147" s="9"/>
      <c r="D147" s="9"/>
      <c r="E147" s="9"/>
      <c r="F147" s="11">
        <f>SUM(F125:F146)</f>
        <v>0</v>
      </c>
      <c r="G147" s="9"/>
      <c r="H147" s="11">
        <f>SUM(H125:H146)</f>
        <v>0</v>
      </c>
      <c r="I147" s="9"/>
      <c r="J147" s="11">
        <f>SUM(J125:J146)</f>
        <v>0</v>
      </c>
      <c r="K147" s="9"/>
      <c r="L147" s="11">
        <f>SUM(L125:L146)</f>
        <v>0</v>
      </c>
      <c r="M147" s="9"/>
      <c r="N147" t="s">
        <v>75</v>
      </c>
    </row>
    <row r="148" spans="1:48" ht="30" customHeight="1" x14ac:dyDescent="0.3">
      <c r="A148" s="8" t="s">
        <v>237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238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8" t="s">
        <v>239</v>
      </c>
      <c r="B149" s="8" t="s">
        <v>240</v>
      </c>
      <c r="C149" s="8" t="s">
        <v>234</v>
      </c>
      <c r="D149" s="9">
        <v>57</v>
      </c>
      <c r="E149" s="11"/>
      <c r="F149" s="11">
        <f>TRUNC(E149*D149, 0)</f>
        <v>0</v>
      </c>
      <c r="G149" s="11"/>
      <c r="H149" s="11">
        <f>TRUNC(G149*D149, 0)</f>
        <v>0</v>
      </c>
      <c r="I149" s="11"/>
      <c r="J149" s="11">
        <f>TRUNC(I149*D149, 0)</f>
        <v>0</v>
      </c>
      <c r="K149" s="11">
        <f>TRUNC(E149+G149+I149, 0)</f>
        <v>0</v>
      </c>
      <c r="L149" s="11">
        <f>TRUNC(F149+H149+J149, 0)</f>
        <v>0</v>
      </c>
      <c r="M149" s="8" t="s">
        <v>52</v>
      </c>
      <c r="N149" s="2" t="s">
        <v>241</v>
      </c>
      <c r="O149" s="2" t="s">
        <v>52</v>
      </c>
      <c r="P149" s="2" t="s">
        <v>52</v>
      </c>
      <c r="Q149" s="2" t="s">
        <v>238</v>
      </c>
      <c r="R149" s="2" t="s">
        <v>60</v>
      </c>
      <c r="S149" s="2" t="s">
        <v>61</v>
      </c>
      <c r="T149" s="2" t="s">
        <v>61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242</v>
      </c>
      <c r="AV149" s="3">
        <v>91</v>
      </c>
    </row>
    <row r="150" spans="1:48" ht="30" customHeight="1" x14ac:dyDescent="0.3">
      <c r="A150" s="8" t="s">
        <v>243</v>
      </c>
      <c r="B150" s="8" t="s">
        <v>244</v>
      </c>
      <c r="C150" s="8" t="s">
        <v>234</v>
      </c>
      <c r="D150" s="9">
        <v>40.4</v>
      </c>
      <c r="E150" s="11"/>
      <c r="F150" s="11">
        <f>TRUNC(E150*D150, 0)</f>
        <v>0</v>
      </c>
      <c r="G150" s="11"/>
      <c r="H150" s="11">
        <f>TRUNC(G150*D150, 0)</f>
        <v>0</v>
      </c>
      <c r="I150" s="11"/>
      <c r="J150" s="11">
        <f>TRUNC(I150*D150, 0)</f>
        <v>0</v>
      </c>
      <c r="K150" s="11">
        <f>TRUNC(E150+G150+I150, 0)</f>
        <v>0</v>
      </c>
      <c r="L150" s="11">
        <f>TRUNC(F150+H150+J150, 0)</f>
        <v>0</v>
      </c>
      <c r="M150" s="8" t="s">
        <v>52</v>
      </c>
      <c r="N150" s="2" t="s">
        <v>245</v>
      </c>
      <c r="O150" s="2" t="s">
        <v>52</v>
      </c>
      <c r="P150" s="2" t="s">
        <v>52</v>
      </c>
      <c r="Q150" s="2" t="s">
        <v>238</v>
      </c>
      <c r="R150" s="2" t="s">
        <v>60</v>
      </c>
      <c r="S150" s="2" t="s">
        <v>61</v>
      </c>
      <c r="T150" s="2" t="s">
        <v>61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246</v>
      </c>
      <c r="AV150" s="3">
        <v>90</v>
      </c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8" t="s">
        <v>74</v>
      </c>
      <c r="B171" s="9"/>
      <c r="C171" s="9"/>
      <c r="D171" s="9"/>
      <c r="E171" s="9"/>
      <c r="F171" s="11">
        <f>SUM(F149:F170)</f>
        <v>0</v>
      </c>
      <c r="G171" s="9"/>
      <c r="H171" s="11">
        <f>SUM(H149:H170)</f>
        <v>0</v>
      </c>
      <c r="I171" s="9"/>
      <c r="J171" s="11">
        <f>SUM(J149:J170)</f>
        <v>0</v>
      </c>
      <c r="K171" s="9"/>
      <c r="L171" s="11">
        <f>SUM(L149:L170)</f>
        <v>0</v>
      </c>
      <c r="M171" s="9"/>
      <c r="N171" t="s">
        <v>75</v>
      </c>
    </row>
    <row r="172" spans="1:48" ht="30" customHeight="1" x14ac:dyDescent="0.3">
      <c r="A172" s="8" t="s">
        <v>247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248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8" t="s">
        <v>249</v>
      </c>
      <c r="B173" s="8" t="s">
        <v>250</v>
      </c>
      <c r="C173" s="8" t="s">
        <v>58</v>
      </c>
      <c r="D173" s="9">
        <v>12.04</v>
      </c>
      <c r="E173" s="11"/>
      <c r="F173" s="11">
        <f>TRUNC(E173*D173, 0)</f>
        <v>0</v>
      </c>
      <c r="G173" s="11"/>
      <c r="H173" s="11">
        <f>TRUNC(G173*D173, 0)</f>
        <v>0</v>
      </c>
      <c r="I173" s="11"/>
      <c r="J173" s="11">
        <f>TRUNC(I173*D173, 0)</f>
        <v>0</v>
      </c>
      <c r="K173" s="11">
        <f>TRUNC(E173+G173+I173, 0)</f>
        <v>0</v>
      </c>
      <c r="L173" s="11">
        <f>TRUNC(F173+H173+J173, 0)</f>
        <v>0</v>
      </c>
      <c r="M173" s="8" t="s">
        <v>52</v>
      </c>
      <c r="N173" s="2" t="s">
        <v>251</v>
      </c>
      <c r="O173" s="2" t="s">
        <v>52</v>
      </c>
      <c r="P173" s="2" t="s">
        <v>52</v>
      </c>
      <c r="Q173" s="2" t="s">
        <v>248</v>
      </c>
      <c r="R173" s="2" t="s">
        <v>60</v>
      </c>
      <c r="S173" s="2" t="s">
        <v>61</v>
      </c>
      <c r="T173" s="2" t="s">
        <v>61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252</v>
      </c>
      <c r="AV173" s="3">
        <v>49</v>
      </c>
    </row>
    <row r="174" spans="1:48" ht="30" customHeight="1" x14ac:dyDescent="0.3">
      <c r="A174" s="8" t="s">
        <v>253</v>
      </c>
      <c r="B174" s="8" t="s">
        <v>254</v>
      </c>
      <c r="C174" s="8" t="s">
        <v>58</v>
      </c>
      <c r="D174" s="9">
        <v>195.02</v>
      </c>
      <c r="E174" s="11"/>
      <c r="F174" s="11">
        <f>TRUNC(E174*D174, 0)</f>
        <v>0</v>
      </c>
      <c r="G174" s="11"/>
      <c r="H174" s="11">
        <f>TRUNC(G174*D174, 0)</f>
        <v>0</v>
      </c>
      <c r="I174" s="11"/>
      <c r="J174" s="11">
        <f>TRUNC(I174*D174, 0)</f>
        <v>0</v>
      </c>
      <c r="K174" s="11">
        <f>TRUNC(E174+G174+I174, 0)</f>
        <v>0</v>
      </c>
      <c r="L174" s="11">
        <f>TRUNC(F174+H174+J174, 0)</f>
        <v>0</v>
      </c>
      <c r="M174" s="8" t="s">
        <v>52</v>
      </c>
      <c r="N174" s="2" t="s">
        <v>255</v>
      </c>
      <c r="O174" s="2" t="s">
        <v>52</v>
      </c>
      <c r="P174" s="2" t="s">
        <v>52</v>
      </c>
      <c r="Q174" s="2" t="s">
        <v>248</v>
      </c>
      <c r="R174" s="2" t="s">
        <v>60</v>
      </c>
      <c r="S174" s="2" t="s">
        <v>61</v>
      </c>
      <c r="T174" s="2" t="s">
        <v>61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256</v>
      </c>
      <c r="AV174" s="3">
        <v>50</v>
      </c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 x14ac:dyDescent="0.3">
      <c r="A195" s="8" t="s">
        <v>74</v>
      </c>
      <c r="B195" s="9"/>
      <c r="C195" s="9"/>
      <c r="D195" s="9"/>
      <c r="E195" s="9"/>
      <c r="F195" s="11">
        <f>SUM(F173:F194)</f>
        <v>0</v>
      </c>
      <c r="G195" s="9"/>
      <c r="H195" s="11">
        <f>SUM(H173:H194)</f>
        <v>0</v>
      </c>
      <c r="I195" s="9"/>
      <c r="J195" s="11">
        <f>SUM(J173:J194)</f>
        <v>0</v>
      </c>
      <c r="K195" s="9"/>
      <c r="L195" s="11">
        <f>SUM(L173:L194)</f>
        <v>0</v>
      </c>
      <c r="M195" s="9"/>
      <c r="N195" t="s">
        <v>75</v>
      </c>
    </row>
    <row r="196" spans="1:48" ht="30" customHeight="1" x14ac:dyDescent="0.3">
      <c r="A196" s="8" t="s">
        <v>257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3"/>
      <c r="O196" s="3"/>
      <c r="P196" s="3"/>
      <c r="Q196" s="2" t="s">
        <v>258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8" t="s">
        <v>259</v>
      </c>
      <c r="B197" s="8" t="s">
        <v>52</v>
      </c>
      <c r="C197" s="8" t="s">
        <v>58</v>
      </c>
      <c r="D197" s="9">
        <v>8</v>
      </c>
      <c r="E197" s="11"/>
      <c r="F197" s="11">
        <f t="shared" ref="F197:F202" si="12">TRUNC(E197*D197, 0)</f>
        <v>0</v>
      </c>
      <c r="G197" s="11"/>
      <c r="H197" s="11">
        <f t="shared" ref="H197:H202" si="13">TRUNC(G197*D197, 0)</f>
        <v>0</v>
      </c>
      <c r="I197" s="11"/>
      <c r="J197" s="11">
        <f t="shared" ref="J197:J202" si="14">TRUNC(I197*D197, 0)</f>
        <v>0</v>
      </c>
      <c r="K197" s="11">
        <f t="shared" ref="K197:L202" si="15">TRUNC(E197+G197+I197, 0)</f>
        <v>0</v>
      </c>
      <c r="L197" s="11">
        <f t="shared" si="15"/>
        <v>0</v>
      </c>
      <c r="M197" s="8" t="s">
        <v>52</v>
      </c>
      <c r="N197" s="2" t="s">
        <v>260</v>
      </c>
      <c r="O197" s="2" t="s">
        <v>52</v>
      </c>
      <c r="P197" s="2" t="s">
        <v>52</v>
      </c>
      <c r="Q197" s="2" t="s">
        <v>258</v>
      </c>
      <c r="R197" s="2" t="s">
        <v>61</v>
      </c>
      <c r="S197" s="2" t="s">
        <v>61</v>
      </c>
      <c r="T197" s="2" t="s">
        <v>60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261</v>
      </c>
      <c r="AV197" s="3">
        <v>89</v>
      </c>
    </row>
    <row r="198" spans="1:48" ht="30" customHeight="1" x14ac:dyDescent="0.3">
      <c r="A198" s="8" t="s">
        <v>262</v>
      </c>
      <c r="B198" s="8" t="s">
        <v>263</v>
      </c>
      <c r="C198" s="8" t="s">
        <v>58</v>
      </c>
      <c r="D198" s="9">
        <v>16</v>
      </c>
      <c r="E198" s="11"/>
      <c r="F198" s="11">
        <f t="shared" si="12"/>
        <v>0</v>
      </c>
      <c r="G198" s="11"/>
      <c r="H198" s="11">
        <f t="shared" si="13"/>
        <v>0</v>
      </c>
      <c r="I198" s="11"/>
      <c r="J198" s="11">
        <f t="shared" si="14"/>
        <v>0</v>
      </c>
      <c r="K198" s="11">
        <f t="shared" si="15"/>
        <v>0</v>
      </c>
      <c r="L198" s="11">
        <f t="shared" si="15"/>
        <v>0</v>
      </c>
      <c r="M198" s="8" t="s">
        <v>52</v>
      </c>
      <c r="N198" s="2" t="s">
        <v>264</v>
      </c>
      <c r="O198" s="2" t="s">
        <v>52</v>
      </c>
      <c r="P198" s="2" t="s">
        <v>52</v>
      </c>
      <c r="Q198" s="2" t="s">
        <v>258</v>
      </c>
      <c r="R198" s="2" t="s">
        <v>61</v>
      </c>
      <c r="S198" s="2" t="s">
        <v>61</v>
      </c>
      <c r="T198" s="2" t="s">
        <v>60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265</v>
      </c>
      <c r="AV198" s="3">
        <v>54</v>
      </c>
    </row>
    <row r="199" spans="1:48" ht="30" customHeight="1" x14ac:dyDescent="0.3">
      <c r="A199" s="8" t="s">
        <v>266</v>
      </c>
      <c r="B199" s="8" t="s">
        <v>267</v>
      </c>
      <c r="C199" s="8" t="s">
        <v>234</v>
      </c>
      <c r="D199" s="9">
        <v>128</v>
      </c>
      <c r="E199" s="11"/>
      <c r="F199" s="11">
        <f t="shared" si="12"/>
        <v>0</v>
      </c>
      <c r="G199" s="11"/>
      <c r="H199" s="11">
        <f t="shared" si="13"/>
        <v>0</v>
      </c>
      <c r="I199" s="11"/>
      <c r="J199" s="11">
        <f t="shared" si="14"/>
        <v>0</v>
      </c>
      <c r="K199" s="11">
        <f t="shared" si="15"/>
        <v>0</v>
      </c>
      <c r="L199" s="11">
        <f t="shared" si="15"/>
        <v>0</v>
      </c>
      <c r="M199" s="8" t="s">
        <v>52</v>
      </c>
      <c r="N199" s="2" t="s">
        <v>268</v>
      </c>
      <c r="O199" s="2" t="s">
        <v>52</v>
      </c>
      <c r="P199" s="2" t="s">
        <v>52</v>
      </c>
      <c r="Q199" s="2" t="s">
        <v>258</v>
      </c>
      <c r="R199" s="2" t="s">
        <v>60</v>
      </c>
      <c r="S199" s="2" t="s">
        <v>61</v>
      </c>
      <c r="T199" s="2" t="s">
        <v>61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269</v>
      </c>
      <c r="AV199" s="3">
        <v>55</v>
      </c>
    </row>
    <row r="200" spans="1:48" ht="30" customHeight="1" x14ac:dyDescent="0.3">
      <c r="A200" s="8" t="s">
        <v>270</v>
      </c>
      <c r="B200" s="8" t="s">
        <v>271</v>
      </c>
      <c r="C200" s="8" t="s">
        <v>272</v>
      </c>
      <c r="D200" s="9">
        <v>8</v>
      </c>
      <c r="E200" s="11"/>
      <c r="F200" s="11">
        <f t="shared" si="12"/>
        <v>0</v>
      </c>
      <c r="G200" s="11"/>
      <c r="H200" s="11">
        <f t="shared" si="13"/>
        <v>0</v>
      </c>
      <c r="I200" s="11"/>
      <c r="J200" s="11">
        <f t="shared" si="14"/>
        <v>0</v>
      </c>
      <c r="K200" s="11">
        <f t="shared" si="15"/>
        <v>0</v>
      </c>
      <c r="L200" s="11">
        <f t="shared" si="15"/>
        <v>0</v>
      </c>
      <c r="M200" s="8" t="s">
        <v>52</v>
      </c>
      <c r="N200" s="2" t="s">
        <v>273</v>
      </c>
      <c r="O200" s="2" t="s">
        <v>52</v>
      </c>
      <c r="P200" s="2" t="s">
        <v>52</v>
      </c>
      <c r="Q200" s="2" t="s">
        <v>258</v>
      </c>
      <c r="R200" s="2" t="s">
        <v>60</v>
      </c>
      <c r="S200" s="2" t="s">
        <v>61</v>
      </c>
      <c r="T200" s="2" t="s">
        <v>61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274</v>
      </c>
      <c r="AV200" s="3">
        <v>56</v>
      </c>
    </row>
    <row r="201" spans="1:48" ht="30" customHeight="1" x14ac:dyDescent="0.3">
      <c r="A201" s="8" t="s">
        <v>275</v>
      </c>
      <c r="B201" s="8" t="s">
        <v>276</v>
      </c>
      <c r="C201" s="8" t="s">
        <v>234</v>
      </c>
      <c r="D201" s="9">
        <v>48</v>
      </c>
      <c r="E201" s="11"/>
      <c r="F201" s="11">
        <f t="shared" si="12"/>
        <v>0</v>
      </c>
      <c r="G201" s="11"/>
      <c r="H201" s="11">
        <f t="shared" si="13"/>
        <v>0</v>
      </c>
      <c r="I201" s="11"/>
      <c r="J201" s="11">
        <f t="shared" si="14"/>
        <v>0</v>
      </c>
      <c r="K201" s="11">
        <f t="shared" si="15"/>
        <v>0</v>
      </c>
      <c r="L201" s="11">
        <f t="shared" si="15"/>
        <v>0</v>
      </c>
      <c r="M201" s="8" t="s">
        <v>52</v>
      </c>
      <c r="N201" s="2" t="s">
        <v>277</v>
      </c>
      <c r="O201" s="2" t="s">
        <v>52</v>
      </c>
      <c r="P201" s="2" t="s">
        <v>52</v>
      </c>
      <c r="Q201" s="2" t="s">
        <v>258</v>
      </c>
      <c r="R201" s="2" t="s">
        <v>60</v>
      </c>
      <c r="S201" s="2" t="s">
        <v>61</v>
      </c>
      <c r="T201" s="2" t="s">
        <v>61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278</v>
      </c>
      <c r="AV201" s="3">
        <v>57</v>
      </c>
    </row>
    <row r="202" spans="1:48" ht="30" customHeight="1" x14ac:dyDescent="0.3">
      <c r="A202" s="8" t="s">
        <v>279</v>
      </c>
      <c r="B202" s="8" t="s">
        <v>280</v>
      </c>
      <c r="C202" s="8" t="s">
        <v>58</v>
      </c>
      <c r="D202" s="9">
        <v>16</v>
      </c>
      <c r="E202" s="11"/>
      <c r="F202" s="11">
        <f t="shared" si="12"/>
        <v>0</v>
      </c>
      <c r="G202" s="11"/>
      <c r="H202" s="11">
        <f t="shared" si="13"/>
        <v>0</v>
      </c>
      <c r="I202" s="11"/>
      <c r="J202" s="11">
        <f t="shared" si="14"/>
        <v>0</v>
      </c>
      <c r="K202" s="11">
        <f t="shared" si="15"/>
        <v>0</v>
      </c>
      <c r="L202" s="11">
        <f t="shared" si="15"/>
        <v>0</v>
      </c>
      <c r="M202" s="8" t="s">
        <v>52</v>
      </c>
      <c r="N202" s="2" t="s">
        <v>281</v>
      </c>
      <c r="O202" s="2" t="s">
        <v>52</v>
      </c>
      <c r="P202" s="2" t="s">
        <v>52</v>
      </c>
      <c r="Q202" s="2" t="s">
        <v>258</v>
      </c>
      <c r="R202" s="2" t="s">
        <v>60</v>
      </c>
      <c r="S202" s="2" t="s">
        <v>61</v>
      </c>
      <c r="T202" s="2" t="s">
        <v>61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282</v>
      </c>
      <c r="AV202" s="3">
        <v>58</v>
      </c>
    </row>
    <row r="203" spans="1:48" ht="30" customHeight="1" x14ac:dyDescent="0.3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48" ht="30" customHeight="1" x14ac:dyDescent="0.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48" ht="30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48" ht="30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48" ht="30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48" ht="30" customHeight="1" x14ac:dyDescent="0.3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 x14ac:dyDescent="0.3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 x14ac:dyDescent="0.3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 x14ac:dyDescent="0.3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 x14ac:dyDescent="0.3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 x14ac:dyDescent="0.3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 x14ac:dyDescent="0.3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 x14ac:dyDescent="0.3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 x14ac:dyDescent="0.3">
      <c r="A219" s="8" t="s">
        <v>74</v>
      </c>
      <c r="B219" s="9"/>
      <c r="C219" s="9"/>
      <c r="D219" s="9"/>
      <c r="E219" s="9"/>
      <c r="F219" s="11">
        <f>SUM(F197:F218)</f>
        <v>0</v>
      </c>
      <c r="G219" s="9"/>
      <c r="H219" s="11">
        <f>SUM(H197:H218)</f>
        <v>0</v>
      </c>
      <c r="I219" s="9"/>
      <c r="J219" s="11">
        <f>SUM(J197:J218)</f>
        <v>0</v>
      </c>
      <c r="K219" s="9"/>
      <c r="L219" s="11">
        <f>SUM(L197:L218)</f>
        <v>0</v>
      </c>
      <c r="M219" s="9"/>
      <c r="N219" t="s">
        <v>75</v>
      </c>
    </row>
    <row r="220" spans="1:48" ht="30" customHeight="1" x14ac:dyDescent="0.3">
      <c r="A220" s="8" t="s">
        <v>283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3"/>
      <c r="O220" s="3"/>
      <c r="P220" s="3"/>
      <c r="Q220" s="2" t="s">
        <v>284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8" t="s">
        <v>285</v>
      </c>
      <c r="B221" s="8" t="s">
        <v>286</v>
      </c>
      <c r="C221" s="8" t="s">
        <v>58</v>
      </c>
      <c r="D221" s="9">
        <v>459.54</v>
      </c>
      <c r="E221" s="11"/>
      <c r="F221" s="11">
        <f>TRUNC(E221*D221, 0)</f>
        <v>0</v>
      </c>
      <c r="G221" s="11"/>
      <c r="H221" s="11">
        <f>TRUNC(G221*D221, 0)</f>
        <v>0</v>
      </c>
      <c r="I221" s="11"/>
      <c r="J221" s="11">
        <f>TRUNC(I221*D221, 0)</f>
        <v>0</v>
      </c>
      <c r="K221" s="11">
        <f t="shared" ref="K221:L223" si="16">TRUNC(E221+G221+I221, 0)</f>
        <v>0</v>
      </c>
      <c r="L221" s="11">
        <f t="shared" si="16"/>
        <v>0</v>
      </c>
      <c r="M221" s="8" t="s">
        <v>52</v>
      </c>
      <c r="N221" s="2" t="s">
        <v>287</v>
      </c>
      <c r="O221" s="2" t="s">
        <v>52</v>
      </c>
      <c r="P221" s="2" t="s">
        <v>52</v>
      </c>
      <c r="Q221" s="2" t="s">
        <v>284</v>
      </c>
      <c r="R221" s="2" t="s">
        <v>60</v>
      </c>
      <c r="S221" s="2" t="s">
        <v>61</v>
      </c>
      <c r="T221" s="2" t="s">
        <v>61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288</v>
      </c>
      <c r="AV221" s="3">
        <v>60</v>
      </c>
    </row>
    <row r="222" spans="1:48" ht="30" customHeight="1" x14ac:dyDescent="0.3">
      <c r="A222" s="8" t="s">
        <v>289</v>
      </c>
      <c r="B222" s="8" t="s">
        <v>290</v>
      </c>
      <c r="C222" s="8" t="s">
        <v>58</v>
      </c>
      <c r="D222" s="9">
        <v>459.54</v>
      </c>
      <c r="E222" s="11"/>
      <c r="F222" s="11">
        <f>TRUNC(E222*D222, 0)</f>
        <v>0</v>
      </c>
      <c r="G222" s="11"/>
      <c r="H222" s="11">
        <f>TRUNC(G222*D222, 0)</f>
        <v>0</v>
      </c>
      <c r="I222" s="11"/>
      <c r="J222" s="11">
        <f>TRUNC(I222*D222, 0)</f>
        <v>0</v>
      </c>
      <c r="K222" s="11">
        <f t="shared" si="16"/>
        <v>0</v>
      </c>
      <c r="L222" s="11">
        <f t="shared" si="16"/>
        <v>0</v>
      </c>
      <c r="M222" s="8" t="s">
        <v>52</v>
      </c>
      <c r="N222" s="2" t="s">
        <v>291</v>
      </c>
      <c r="O222" s="2" t="s">
        <v>52</v>
      </c>
      <c r="P222" s="2" t="s">
        <v>52</v>
      </c>
      <c r="Q222" s="2" t="s">
        <v>284</v>
      </c>
      <c r="R222" s="2" t="s">
        <v>60</v>
      </c>
      <c r="S222" s="2" t="s">
        <v>61</v>
      </c>
      <c r="T222" s="2" t="s">
        <v>61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292</v>
      </c>
      <c r="AV222" s="3">
        <v>61</v>
      </c>
    </row>
    <row r="223" spans="1:48" ht="30" customHeight="1" x14ac:dyDescent="0.3">
      <c r="A223" s="8" t="s">
        <v>293</v>
      </c>
      <c r="B223" s="8" t="s">
        <v>294</v>
      </c>
      <c r="C223" s="8" t="s">
        <v>58</v>
      </c>
      <c r="D223" s="9">
        <v>12.04</v>
      </c>
      <c r="E223" s="11"/>
      <c r="F223" s="11">
        <f>TRUNC(E223*D223, 0)</f>
        <v>0</v>
      </c>
      <c r="G223" s="11"/>
      <c r="H223" s="11">
        <f>TRUNC(G223*D223, 0)</f>
        <v>0</v>
      </c>
      <c r="I223" s="11"/>
      <c r="J223" s="11">
        <f>TRUNC(I223*D223, 0)</f>
        <v>0</v>
      </c>
      <c r="K223" s="11">
        <f t="shared" si="16"/>
        <v>0</v>
      </c>
      <c r="L223" s="11">
        <f t="shared" si="16"/>
        <v>0</v>
      </c>
      <c r="M223" s="8" t="s">
        <v>52</v>
      </c>
      <c r="N223" s="2" t="s">
        <v>295</v>
      </c>
      <c r="O223" s="2" t="s">
        <v>52</v>
      </c>
      <c r="P223" s="2" t="s">
        <v>52</v>
      </c>
      <c r="Q223" s="2" t="s">
        <v>284</v>
      </c>
      <c r="R223" s="2" t="s">
        <v>60</v>
      </c>
      <c r="S223" s="2" t="s">
        <v>61</v>
      </c>
      <c r="T223" s="2" t="s">
        <v>61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296</v>
      </c>
      <c r="AV223" s="3">
        <v>62</v>
      </c>
    </row>
    <row r="224" spans="1:48" ht="30" customHeight="1" x14ac:dyDescent="0.3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13" ht="30" customHeight="1" x14ac:dyDescent="0.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t="30" customHeight="1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t="30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t="30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t="30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t="30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t="30" customHeight="1" x14ac:dyDescent="0.3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t="30" customHeight="1" x14ac:dyDescent="0.3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t="30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t="30" customHeight="1" x14ac:dyDescent="0.3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t="30" customHeight="1" x14ac:dyDescent="0.3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t="30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t="30" customHeight="1" x14ac:dyDescent="0.3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t="30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t="30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t="30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 x14ac:dyDescent="0.3">
      <c r="A243" s="8" t="s">
        <v>74</v>
      </c>
      <c r="B243" s="9"/>
      <c r="C243" s="9"/>
      <c r="D243" s="9"/>
      <c r="E243" s="9"/>
      <c r="F243" s="11">
        <f>SUM(F221:F242)</f>
        <v>0</v>
      </c>
      <c r="G243" s="9"/>
      <c r="H243" s="11">
        <f>SUM(H221:H242)</f>
        <v>0</v>
      </c>
      <c r="I243" s="9"/>
      <c r="J243" s="11">
        <f>SUM(J221:J242)</f>
        <v>0</v>
      </c>
      <c r="K243" s="9"/>
      <c r="L243" s="11">
        <f>SUM(L221:L242)</f>
        <v>0</v>
      </c>
      <c r="M243" s="9"/>
      <c r="N243" t="s">
        <v>75</v>
      </c>
    </row>
    <row r="244" spans="1:48" ht="30" customHeight="1" x14ac:dyDescent="0.3">
      <c r="A244" s="8" t="s">
        <v>297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3"/>
      <c r="O244" s="3"/>
      <c r="P244" s="3"/>
      <c r="Q244" s="2" t="s">
        <v>298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8" t="s">
        <v>299</v>
      </c>
      <c r="B245" s="8" t="s">
        <v>300</v>
      </c>
      <c r="C245" s="8" t="s">
        <v>58</v>
      </c>
      <c r="D245" s="9">
        <v>254</v>
      </c>
      <c r="E245" s="11"/>
      <c r="F245" s="11">
        <f t="shared" ref="F245:F254" si="17">TRUNC(E245*D245, 0)</f>
        <v>0</v>
      </c>
      <c r="G245" s="11"/>
      <c r="H245" s="11">
        <f t="shared" ref="H245:H254" si="18">TRUNC(G245*D245, 0)</f>
        <v>0</v>
      </c>
      <c r="I245" s="11"/>
      <c r="J245" s="11">
        <f t="shared" ref="J245:J254" si="19">TRUNC(I245*D245, 0)</f>
        <v>0</v>
      </c>
      <c r="K245" s="11">
        <f t="shared" ref="K245:K254" si="20">TRUNC(E245+G245+I245, 0)</f>
        <v>0</v>
      </c>
      <c r="L245" s="11">
        <f t="shared" ref="L245:L254" si="21">TRUNC(F245+H245+J245, 0)</f>
        <v>0</v>
      </c>
      <c r="M245" s="8" t="s">
        <v>52</v>
      </c>
      <c r="N245" s="2" t="s">
        <v>301</v>
      </c>
      <c r="O245" s="2" t="s">
        <v>52</v>
      </c>
      <c r="P245" s="2" t="s">
        <v>52</v>
      </c>
      <c r="Q245" s="2" t="s">
        <v>298</v>
      </c>
      <c r="R245" s="2" t="s">
        <v>61</v>
      </c>
      <c r="S245" s="2" t="s">
        <v>61</v>
      </c>
      <c r="T245" s="2" t="s">
        <v>60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302</v>
      </c>
      <c r="AV245" s="3">
        <v>64</v>
      </c>
    </row>
    <row r="246" spans="1:48" ht="30" customHeight="1" x14ac:dyDescent="0.3">
      <c r="A246" s="8" t="s">
        <v>299</v>
      </c>
      <c r="B246" s="8" t="s">
        <v>303</v>
      </c>
      <c r="C246" s="8" t="s">
        <v>58</v>
      </c>
      <c r="D246" s="9">
        <v>210.14</v>
      </c>
      <c r="E246" s="11"/>
      <c r="F246" s="11">
        <f t="shared" si="17"/>
        <v>0</v>
      </c>
      <c r="G246" s="11"/>
      <c r="H246" s="11">
        <f t="shared" si="18"/>
        <v>0</v>
      </c>
      <c r="I246" s="11"/>
      <c r="J246" s="11">
        <f t="shared" si="19"/>
        <v>0</v>
      </c>
      <c r="K246" s="11">
        <f t="shared" si="20"/>
        <v>0</v>
      </c>
      <c r="L246" s="11">
        <f t="shared" si="21"/>
        <v>0</v>
      </c>
      <c r="M246" s="8" t="s">
        <v>52</v>
      </c>
      <c r="N246" s="2" t="s">
        <v>304</v>
      </c>
      <c r="O246" s="2" t="s">
        <v>52</v>
      </c>
      <c r="P246" s="2" t="s">
        <v>52</v>
      </c>
      <c r="Q246" s="2" t="s">
        <v>298</v>
      </c>
      <c r="R246" s="2" t="s">
        <v>61</v>
      </c>
      <c r="S246" s="2" t="s">
        <v>61</v>
      </c>
      <c r="T246" s="2" t="s">
        <v>60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305</v>
      </c>
      <c r="AV246" s="3">
        <v>65</v>
      </c>
    </row>
    <row r="247" spans="1:48" ht="30" customHeight="1" x14ac:dyDescent="0.3">
      <c r="A247" s="8" t="s">
        <v>306</v>
      </c>
      <c r="B247" s="8" t="s">
        <v>307</v>
      </c>
      <c r="C247" s="8" t="s">
        <v>234</v>
      </c>
      <c r="D247" s="9">
        <v>40.1</v>
      </c>
      <c r="E247" s="11"/>
      <c r="F247" s="11">
        <f t="shared" si="17"/>
        <v>0</v>
      </c>
      <c r="G247" s="11"/>
      <c r="H247" s="11">
        <f t="shared" si="18"/>
        <v>0</v>
      </c>
      <c r="I247" s="11"/>
      <c r="J247" s="11">
        <f t="shared" si="19"/>
        <v>0</v>
      </c>
      <c r="K247" s="11">
        <f t="shared" si="20"/>
        <v>0</v>
      </c>
      <c r="L247" s="11">
        <f t="shared" si="21"/>
        <v>0</v>
      </c>
      <c r="M247" s="8" t="s">
        <v>52</v>
      </c>
      <c r="N247" s="2" t="s">
        <v>308</v>
      </c>
      <c r="O247" s="2" t="s">
        <v>52</v>
      </c>
      <c r="P247" s="2" t="s">
        <v>52</v>
      </c>
      <c r="Q247" s="2" t="s">
        <v>298</v>
      </c>
      <c r="R247" s="2" t="s">
        <v>60</v>
      </c>
      <c r="S247" s="2" t="s">
        <v>61</v>
      </c>
      <c r="T247" s="2" t="s">
        <v>61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309</v>
      </c>
      <c r="AV247" s="3">
        <v>82</v>
      </c>
    </row>
    <row r="248" spans="1:48" ht="30" customHeight="1" x14ac:dyDescent="0.3">
      <c r="A248" s="8" t="s">
        <v>310</v>
      </c>
      <c r="B248" s="8" t="s">
        <v>307</v>
      </c>
      <c r="C248" s="8" t="s">
        <v>234</v>
      </c>
      <c r="D248" s="9">
        <v>40.4</v>
      </c>
      <c r="E248" s="11"/>
      <c r="F248" s="11">
        <f t="shared" si="17"/>
        <v>0</v>
      </c>
      <c r="G248" s="11"/>
      <c r="H248" s="11">
        <f t="shared" si="18"/>
        <v>0</v>
      </c>
      <c r="I248" s="11"/>
      <c r="J248" s="11">
        <f t="shared" si="19"/>
        <v>0</v>
      </c>
      <c r="K248" s="11">
        <f t="shared" si="20"/>
        <v>0</v>
      </c>
      <c r="L248" s="11">
        <f t="shared" si="21"/>
        <v>0</v>
      </c>
      <c r="M248" s="8" t="s">
        <v>52</v>
      </c>
      <c r="N248" s="2" t="s">
        <v>311</v>
      </c>
      <c r="O248" s="2" t="s">
        <v>52</v>
      </c>
      <c r="P248" s="2" t="s">
        <v>52</v>
      </c>
      <c r="Q248" s="2" t="s">
        <v>298</v>
      </c>
      <c r="R248" s="2" t="s">
        <v>60</v>
      </c>
      <c r="S248" s="2" t="s">
        <v>61</v>
      </c>
      <c r="T248" s="2" t="s">
        <v>61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312</v>
      </c>
      <c r="AV248" s="3">
        <v>83</v>
      </c>
    </row>
    <row r="249" spans="1:48" ht="30" customHeight="1" x14ac:dyDescent="0.3">
      <c r="A249" s="8" t="s">
        <v>313</v>
      </c>
      <c r="B249" s="8" t="s">
        <v>307</v>
      </c>
      <c r="C249" s="8" t="s">
        <v>234</v>
      </c>
      <c r="D249" s="9">
        <v>80.3</v>
      </c>
      <c r="E249" s="11"/>
      <c r="F249" s="11">
        <f t="shared" si="17"/>
        <v>0</v>
      </c>
      <c r="G249" s="11"/>
      <c r="H249" s="11">
        <f t="shared" si="18"/>
        <v>0</v>
      </c>
      <c r="I249" s="11"/>
      <c r="J249" s="11">
        <f t="shared" si="19"/>
        <v>0</v>
      </c>
      <c r="K249" s="11">
        <f t="shared" si="20"/>
        <v>0</v>
      </c>
      <c r="L249" s="11">
        <f t="shared" si="21"/>
        <v>0</v>
      </c>
      <c r="M249" s="8" t="s">
        <v>52</v>
      </c>
      <c r="N249" s="2" t="s">
        <v>314</v>
      </c>
      <c r="O249" s="2" t="s">
        <v>52</v>
      </c>
      <c r="P249" s="2" t="s">
        <v>52</v>
      </c>
      <c r="Q249" s="2" t="s">
        <v>298</v>
      </c>
      <c r="R249" s="2" t="s">
        <v>60</v>
      </c>
      <c r="S249" s="2" t="s">
        <v>61</v>
      </c>
      <c r="T249" s="2" t="s">
        <v>61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315</v>
      </c>
      <c r="AV249" s="3">
        <v>84</v>
      </c>
    </row>
    <row r="250" spans="1:48" ht="30" customHeight="1" x14ac:dyDescent="0.3">
      <c r="A250" s="8" t="s">
        <v>316</v>
      </c>
      <c r="B250" s="8" t="s">
        <v>307</v>
      </c>
      <c r="C250" s="8" t="s">
        <v>234</v>
      </c>
      <c r="D250" s="9">
        <v>24</v>
      </c>
      <c r="E250" s="11"/>
      <c r="F250" s="11">
        <f t="shared" si="17"/>
        <v>0</v>
      </c>
      <c r="G250" s="11"/>
      <c r="H250" s="11">
        <f t="shared" si="18"/>
        <v>0</v>
      </c>
      <c r="I250" s="11"/>
      <c r="J250" s="11">
        <f t="shared" si="19"/>
        <v>0</v>
      </c>
      <c r="K250" s="11">
        <f t="shared" si="20"/>
        <v>0</v>
      </c>
      <c r="L250" s="11">
        <f t="shared" si="21"/>
        <v>0</v>
      </c>
      <c r="M250" s="8" t="s">
        <v>52</v>
      </c>
      <c r="N250" s="2" t="s">
        <v>317</v>
      </c>
      <c r="O250" s="2" t="s">
        <v>52</v>
      </c>
      <c r="P250" s="2" t="s">
        <v>52</v>
      </c>
      <c r="Q250" s="2" t="s">
        <v>298</v>
      </c>
      <c r="R250" s="2" t="s">
        <v>60</v>
      </c>
      <c r="S250" s="2" t="s">
        <v>61</v>
      </c>
      <c r="T250" s="2" t="s">
        <v>61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318</v>
      </c>
      <c r="AV250" s="3">
        <v>85</v>
      </c>
    </row>
    <row r="251" spans="1:48" ht="30" customHeight="1" x14ac:dyDescent="0.3">
      <c r="A251" s="8" t="s">
        <v>319</v>
      </c>
      <c r="B251" s="8" t="s">
        <v>307</v>
      </c>
      <c r="C251" s="8" t="s">
        <v>234</v>
      </c>
      <c r="D251" s="9">
        <v>20.2</v>
      </c>
      <c r="E251" s="11"/>
      <c r="F251" s="11">
        <f t="shared" si="17"/>
        <v>0</v>
      </c>
      <c r="G251" s="11"/>
      <c r="H251" s="11">
        <f t="shared" si="18"/>
        <v>0</v>
      </c>
      <c r="I251" s="11"/>
      <c r="J251" s="11">
        <f t="shared" si="19"/>
        <v>0</v>
      </c>
      <c r="K251" s="11">
        <f t="shared" si="20"/>
        <v>0</v>
      </c>
      <c r="L251" s="11">
        <f t="shared" si="21"/>
        <v>0</v>
      </c>
      <c r="M251" s="8" t="s">
        <v>52</v>
      </c>
      <c r="N251" s="2" t="s">
        <v>320</v>
      </c>
      <c r="O251" s="2" t="s">
        <v>52</v>
      </c>
      <c r="P251" s="2" t="s">
        <v>52</v>
      </c>
      <c r="Q251" s="2" t="s">
        <v>298</v>
      </c>
      <c r="R251" s="2" t="s">
        <v>60</v>
      </c>
      <c r="S251" s="2" t="s">
        <v>61</v>
      </c>
      <c r="T251" s="2" t="s">
        <v>61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321</v>
      </c>
      <c r="AV251" s="3">
        <v>86</v>
      </c>
    </row>
    <row r="252" spans="1:48" ht="30" customHeight="1" x14ac:dyDescent="0.3">
      <c r="A252" s="8" t="s">
        <v>322</v>
      </c>
      <c r="B252" s="8" t="s">
        <v>307</v>
      </c>
      <c r="C252" s="8" t="s">
        <v>234</v>
      </c>
      <c r="D252" s="9">
        <v>20.2</v>
      </c>
      <c r="E252" s="11"/>
      <c r="F252" s="11">
        <f t="shared" si="17"/>
        <v>0</v>
      </c>
      <c r="G252" s="11"/>
      <c r="H252" s="11">
        <f t="shared" si="18"/>
        <v>0</v>
      </c>
      <c r="I252" s="11"/>
      <c r="J252" s="11">
        <f t="shared" si="19"/>
        <v>0</v>
      </c>
      <c r="K252" s="11">
        <f t="shared" si="20"/>
        <v>0</v>
      </c>
      <c r="L252" s="11">
        <f t="shared" si="21"/>
        <v>0</v>
      </c>
      <c r="M252" s="8" t="s">
        <v>52</v>
      </c>
      <c r="N252" s="2" t="s">
        <v>323</v>
      </c>
      <c r="O252" s="2" t="s">
        <v>52</v>
      </c>
      <c r="P252" s="2" t="s">
        <v>52</v>
      </c>
      <c r="Q252" s="2" t="s">
        <v>298</v>
      </c>
      <c r="R252" s="2" t="s">
        <v>60</v>
      </c>
      <c r="S252" s="2" t="s">
        <v>61</v>
      </c>
      <c r="T252" s="2" t="s">
        <v>61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52</v>
      </c>
      <c r="AS252" s="2" t="s">
        <v>52</v>
      </c>
      <c r="AT252" s="3"/>
      <c r="AU252" s="2" t="s">
        <v>324</v>
      </c>
      <c r="AV252" s="3">
        <v>87</v>
      </c>
    </row>
    <row r="253" spans="1:48" ht="30" customHeight="1" x14ac:dyDescent="0.3">
      <c r="A253" s="8" t="s">
        <v>325</v>
      </c>
      <c r="B253" s="8" t="s">
        <v>326</v>
      </c>
      <c r="C253" s="8" t="s">
        <v>58</v>
      </c>
      <c r="D253" s="9">
        <v>246.6</v>
      </c>
      <c r="E253" s="11"/>
      <c r="F253" s="11">
        <f t="shared" si="17"/>
        <v>0</v>
      </c>
      <c r="G253" s="11"/>
      <c r="H253" s="11">
        <f t="shared" si="18"/>
        <v>0</v>
      </c>
      <c r="I253" s="11"/>
      <c r="J253" s="11">
        <f t="shared" si="19"/>
        <v>0</v>
      </c>
      <c r="K253" s="11">
        <f t="shared" si="20"/>
        <v>0</v>
      </c>
      <c r="L253" s="11">
        <f t="shared" si="21"/>
        <v>0</v>
      </c>
      <c r="M253" s="8" t="s">
        <v>52</v>
      </c>
      <c r="N253" s="2" t="s">
        <v>327</v>
      </c>
      <c r="O253" s="2" t="s">
        <v>52</v>
      </c>
      <c r="P253" s="2" t="s">
        <v>52</v>
      </c>
      <c r="Q253" s="2" t="s">
        <v>298</v>
      </c>
      <c r="R253" s="2" t="s">
        <v>60</v>
      </c>
      <c r="S253" s="2" t="s">
        <v>61</v>
      </c>
      <c r="T253" s="2" t="s">
        <v>61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52</v>
      </c>
      <c r="AS253" s="2" t="s">
        <v>52</v>
      </c>
      <c r="AT253" s="3"/>
      <c r="AU253" s="2" t="s">
        <v>328</v>
      </c>
      <c r="AV253" s="3">
        <v>69</v>
      </c>
    </row>
    <row r="254" spans="1:48" ht="30" customHeight="1" x14ac:dyDescent="0.3">
      <c r="A254" s="8" t="s">
        <v>329</v>
      </c>
      <c r="B254" s="8" t="s">
        <v>326</v>
      </c>
      <c r="C254" s="8" t="s">
        <v>58</v>
      </c>
      <c r="D254" s="9">
        <v>204.02</v>
      </c>
      <c r="E254" s="11"/>
      <c r="F254" s="11">
        <f t="shared" si="17"/>
        <v>0</v>
      </c>
      <c r="G254" s="11"/>
      <c r="H254" s="11">
        <f t="shared" si="18"/>
        <v>0</v>
      </c>
      <c r="I254" s="11"/>
      <c r="J254" s="11">
        <f t="shared" si="19"/>
        <v>0</v>
      </c>
      <c r="K254" s="11">
        <f t="shared" si="20"/>
        <v>0</v>
      </c>
      <c r="L254" s="11">
        <f t="shared" si="21"/>
        <v>0</v>
      </c>
      <c r="M254" s="8" t="s">
        <v>52</v>
      </c>
      <c r="N254" s="2" t="s">
        <v>330</v>
      </c>
      <c r="O254" s="2" t="s">
        <v>52</v>
      </c>
      <c r="P254" s="2" t="s">
        <v>52</v>
      </c>
      <c r="Q254" s="2" t="s">
        <v>298</v>
      </c>
      <c r="R254" s="2" t="s">
        <v>60</v>
      </c>
      <c r="S254" s="2" t="s">
        <v>61</v>
      </c>
      <c r="T254" s="2" t="s">
        <v>61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52</v>
      </c>
      <c r="AS254" s="2" t="s">
        <v>52</v>
      </c>
      <c r="AT254" s="3"/>
      <c r="AU254" s="2" t="s">
        <v>331</v>
      </c>
      <c r="AV254" s="3">
        <v>88</v>
      </c>
    </row>
    <row r="255" spans="1:48" ht="30" customHeight="1" x14ac:dyDescent="0.3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48" ht="30" customHeight="1" x14ac:dyDescent="0.3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48" ht="30" customHeight="1" x14ac:dyDescent="0.3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48" ht="30" customHeight="1" x14ac:dyDescent="0.3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 x14ac:dyDescent="0.3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 x14ac:dyDescent="0.3">
      <c r="A267" s="8" t="s">
        <v>74</v>
      </c>
      <c r="B267" s="9"/>
      <c r="C267" s="9"/>
      <c r="D267" s="9"/>
      <c r="E267" s="9"/>
      <c r="F267" s="11">
        <f>SUM(F245:F266)</f>
        <v>0</v>
      </c>
      <c r="G267" s="9"/>
      <c r="H267" s="11">
        <f>SUM(H245:H266)</f>
        <v>0</v>
      </c>
      <c r="I267" s="9"/>
      <c r="J267" s="11">
        <f>SUM(J245:J266)</f>
        <v>0</v>
      </c>
      <c r="K267" s="9"/>
      <c r="L267" s="11">
        <f>SUM(L245:L266)</f>
        <v>0</v>
      </c>
      <c r="M267" s="9"/>
      <c r="N267" t="s">
        <v>75</v>
      </c>
    </row>
    <row r="268" spans="1:48" ht="30" customHeight="1" x14ac:dyDescent="0.3">
      <c r="A268" s="8" t="s">
        <v>332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3"/>
      <c r="O268" s="3"/>
      <c r="P268" s="3"/>
      <c r="Q268" s="2" t="s">
        <v>333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8" t="s">
        <v>334</v>
      </c>
      <c r="B269" s="8" t="s">
        <v>335</v>
      </c>
      <c r="C269" s="8" t="s">
        <v>80</v>
      </c>
      <c r="D269" s="9">
        <v>0.24</v>
      </c>
      <c r="E269" s="11"/>
      <c r="F269" s="11">
        <f>TRUNC(E269*D269, 0)</f>
        <v>0</v>
      </c>
      <c r="G269" s="11"/>
      <c r="H269" s="11">
        <f>TRUNC(G269*D269, 0)</f>
        <v>0</v>
      </c>
      <c r="I269" s="11"/>
      <c r="J269" s="11">
        <f>TRUNC(I269*D269, 0)</f>
        <v>0</v>
      </c>
      <c r="K269" s="11">
        <f t="shared" ref="K269:L272" si="22">TRUNC(E269+G269+I269, 0)</f>
        <v>0</v>
      </c>
      <c r="L269" s="11">
        <f t="shared" si="22"/>
        <v>0</v>
      </c>
      <c r="M269" s="8" t="s">
        <v>52</v>
      </c>
      <c r="N269" s="2" t="s">
        <v>336</v>
      </c>
      <c r="O269" s="2" t="s">
        <v>52</v>
      </c>
      <c r="P269" s="2" t="s">
        <v>52</v>
      </c>
      <c r="Q269" s="2" t="s">
        <v>333</v>
      </c>
      <c r="R269" s="2" t="s">
        <v>61</v>
      </c>
      <c r="S269" s="2" t="s">
        <v>61</v>
      </c>
      <c r="T269" s="2" t="s">
        <v>60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337</v>
      </c>
      <c r="AV269" s="3">
        <v>109</v>
      </c>
    </row>
    <row r="270" spans="1:48" ht="30" customHeight="1" x14ac:dyDescent="0.3">
      <c r="A270" s="8" t="s">
        <v>338</v>
      </c>
      <c r="B270" s="8" t="s">
        <v>339</v>
      </c>
      <c r="C270" s="8" t="s">
        <v>340</v>
      </c>
      <c r="D270" s="9">
        <v>3</v>
      </c>
      <c r="E270" s="11"/>
      <c r="F270" s="11">
        <f>TRUNC(E270*D270, 0)</f>
        <v>0</v>
      </c>
      <c r="G270" s="11"/>
      <c r="H270" s="11">
        <f>TRUNC(G270*D270, 0)</f>
        <v>0</v>
      </c>
      <c r="I270" s="11"/>
      <c r="J270" s="11">
        <f>TRUNC(I270*D270, 0)</f>
        <v>0</v>
      </c>
      <c r="K270" s="11">
        <f t="shared" si="22"/>
        <v>0</v>
      </c>
      <c r="L270" s="11">
        <f t="shared" si="22"/>
        <v>0</v>
      </c>
      <c r="M270" s="8" t="s">
        <v>52</v>
      </c>
      <c r="N270" s="2" t="s">
        <v>341</v>
      </c>
      <c r="O270" s="2" t="s">
        <v>52</v>
      </c>
      <c r="P270" s="2" t="s">
        <v>52</v>
      </c>
      <c r="Q270" s="2" t="s">
        <v>333</v>
      </c>
      <c r="R270" s="2" t="s">
        <v>61</v>
      </c>
      <c r="S270" s="2" t="s">
        <v>61</v>
      </c>
      <c r="T270" s="2" t="s">
        <v>60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342</v>
      </c>
      <c r="AV270" s="3">
        <v>110</v>
      </c>
    </row>
    <row r="271" spans="1:48" ht="30" customHeight="1" x14ac:dyDescent="0.3">
      <c r="A271" s="8" t="s">
        <v>343</v>
      </c>
      <c r="B271" s="8" t="s">
        <v>344</v>
      </c>
      <c r="C271" s="8" t="s">
        <v>340</v>
      </c>
      <c r="D271" s="9">
        <v>3</v>
      </c>
      <c r="E271" s="11"/>
      <c r="F271" s="11">
        <f>TRUNC(E271*D271, 0)</f>
        <v>0</v>
      </c>
      <c r="G271" s="11"/>
      <c r="H271" s="11">
        <f>TRUNC(G271*D271, 0)</f>
        <v>0</v>
      </c>
      <c r="I271" s="11"/>
      <c r="J271" s="11">
        <f>TRUNC(I271*D271, 0)</f>
        <v>0</v>
      </c>
      <c r="K271" s="11">
        <f t="shared" si="22"/>
        <v>0</v>
      </c>
      <c r="L271" s="11">
        <f t="shared" si="22"/>
        <v>0</v>
      </c>
      <c r="M271" s="8" t="s">
        <v>52</v>
      </c>
      <c r="N271" s="2" t="s">
        <v>345</v>
      </c>
      <c r="O271" s="2" t="s">
        <v>52</v>
      </c>
      <c r="P271" s="2" t="s">
        <v>52</v>
      </c>
      <c r="Q271" s="2" t="s">
        <v>333</v>
      </c>
      <c r="R271" s="2" t="s">
        <v>61</v>
      </c>
      <c r="S271" s="2" t="s">
        <v>60</v>
      </c>
      <c r="T271" s="2" t="s">
        <v>61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346</v>
      </c>
      <c r="AV271" s="3">
        <v>111</v>
      </c>
    </row>
    <row r="272" spans="1:48" ht="30" customHeight="1" x14ac:dyDescent="0.3">
      <c r="A272" s="8" t="s">
        <v>347</v>
      </c>
      <c r="B272" s="8" t="s">
        <v>348</v>
      </c>
      <c r="C272" s="8" t="s">
        <v>115</v>
      </c>
      <c r="D272" s="9">
        <v>3.84</v>
      </c>
      <c r="E272" s="11"/>
      <c r="F272" s="11">
        <f>TRUNC(E272*D272, 0)</f>
        <v>0</v>
      </c>
      <c r="G272" s="11"/>
      <c r="H272" s="11">
        <f>TRUNC(G272*D272, 0)</f>
        <v>0</v>
      </c>
      <c r="I272" s="11"/>
      <c r="J272" s="11">
        <f>TRUNC(I272*D272, 0)</f>
        <v>0</v>
      </c>
      <c r="K272" s="11">
        <f t="shared" si="22"/>
        <v>0</v>
      </c>
      <c r="L272" s="11">
        <f t="shared" si="22"/>
        <v>0</v>
      </c>
      <c r="M272" s="8" t="s">
        <v>52</v>
      </c>
      <c r="N272" s="2" t="s">
        <v>349</v>
      </c>
      <c r="O272" s="2" t="s">
        <v>52</v>
      </c>
      <c r="P272" s="2" t="s">
        <v>52</v>
      </c>
      <c r="Q272" s="2" t="s">
        <v>333</v>
      </c>
      <c r="R272" s="2" t="s">
        <v>61</v>
      </c>
      <c r="S272" s="2" t="s">
        <v>60</v>
      </c>
      <c r="T272" s="2" t="s">
        <v>61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350</v>
      </c>
      <c r="AV272" s="3">
        <v>108</v>
      </c>
    </row>
    <row r="273" spans="1:13" ht="30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</row>
    <row r="274" spans="1:13" ht="30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13" ht="30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13" ht="30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13" ht="30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13" ht="30" customHeight="1" x14ac:dyDescent="0.3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13" ht="30" customHeight="1" x14ac:dyDescent="0.3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13" ht="30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13" ht="30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13" ht="30" customHeight="1" x14ac:dyDescent="0.3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13" ht="30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13" ht="30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13" ht="30" customHeight="1" x14ac:dyDescent="0.3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13" ht="30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13" ht="30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13" ht="30" customHeight="1" x14ac:dyDescent="0.3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 x14ac:dyDescent="0.3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 x14ac:dyDescent="0.3">
      <c r="A291" s="8" t="s">
        <v>74</v>
      </c>
      <c r="B291" s="9"/>
      <c r="C291" s="9"/>
      <c r="D291" s="9"/>
      <c r="E291" s="9"/>
      <c r="F291" s="11">
        <f>SUM(F269:F290)</f>
        <v>0</v>
      </c>
      <c r="G291" s="9"/>
      <c r="H291" s="11">
        <f>SUM(H269:H290)</f>
        <v>0</v>
      </c>
      <c r="I291" s="9"/>
      <c r="J291" s="11">
        <f>SUM(J269:J290)</f>
        <v>0</v>
      </c>
      <c r="K291" s="9"/>
      <c r="L291" s="11">
        <f>SUM(L269:L290)</f>
        <v>0</v>
      </c>
      <c r="M291" s="9"/>
      <c r="N291" t="s">
        <v>75</v>
      </c>
    </row>
    <row r="292" spans="1:48" ht="30" customHeight="1" x14ac:dyDescent="0.3">
      <c r="A292" s="8" t="s">
        <v>351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3"/>
      <c r="O292" s="3"/>
      <c r="P292" s="3"/>
      <c r="Q292" s="2" t="s">
        <v>352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8" t="s">
        <v>354</v>
      </c>
      <c r="B293" s="8" t="s">
        <v>355</v>
      </c>
      <c r="C293" s="8" t="s">
        <v>80</v>
      </c>
      <c r="D293" s="9">
        <v>22</v>
      </c>
      <c r="E293" s="11"/>
      <c r="F293" s="11">
        <f>TRUNC(E293*D293, 0)</f>
        <v>0</v>
      </c>
      <c r="G293" s="11"/>
      <c r="H293" s="11">
        <f>TRUNC(G293*D293, 0)</f>
        <v>0</v>
      </c>
      <c r="I293" s="11"/>
      <c r="J293" s="11">
        <f>TRUNC(I293*D293, 0)</f>
        <v>0</v>
      </c>
      <c r="K293" s="11">
        <f>TRUNC(E293+G293+I293, 0)</f>
        <v>0</v>
      </c>
      <c r="L293" s="11">
        <f>TRUNC(F293+H293+J293, 0)</f>
        <v>0</v>
      </c>
      <c r="M293" s="8" t="s">
        <v>52</v>
      </c>
      <c r="N293" s="2" t="s">
        <v>356</v>
      </c>
      <c r="O293" s="2" t="s">
        <v>52</v>
      </c>
      <c r="P293" s="2" t="s">
        <v>52</v>
      </c>
      <c r="Q293" s="2" t="s">
        <v>352</v>
      </c>
      <c r="R293" s="2" t="s">
        <v>61</v>
      </c>
      <c r="S293" s="2" t="s">
        <v>61</v>
      </c>
      <c r="T293" s="2" t="s">
        <v>60</v>
      </c>
      <c r="U293" s="3"/>
      <c r="V293" s="3"/>
      <c r="W293" s="3"/>
      <c r="X293" s="3">
        <v>1</v>
      </c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357</v>
      </c>
      <c r="AV293" s="3">
        <v>113</v>
      </c>
    </row>
    <row r="294" spans="1:48" ht="30" customHeight="1" x14ac:dyDescent="0.3">
      <c r="A294" s="8" t="s">
        <v>354</v>
      </c>
      <c r="B294" s="8" t="s">
        <v>358</v>
      </c>
      <c r="C294" s="8" t="s">
        <v>80</v>
      </c>
      <c r="D294" s="9">
        <v>89</v>
      </c>
      <c r="E294" s="11"/>
      <c r="F294" s="11">
        <f>TRUNC(E294*D294, 0)</f>
        <v>0</v>
      </c>
      <c r="G294" s="11"/>
      <c r="H294" s="11">
        <f>TRUNC(G294*D294, 0)</f>
        <v>0</v>
      </c>
      <c r="I294" s="11"/>
      <c r="J294" s="11">
        <f>TRUNC(I294*D294, 0)</f>
        <v>0</v>
      </c>
      <c r="K294" s="11">
        <f>TRUNC(E294+G294+I294, 0)</f>
        <v>0</v>
      </c>
      <c r="L294" s="11">
        <f>TRUNC(F294+H294+J294, 0)</f>
        <v>0</v>
      </c>
      <c r="M294" s="8" t="s">
        <v>52</v>
      </c>
      <c r="N294" s="2" t="s">
        <v>359</v>
      </c>
      <c r="O294" s="2" t="s">
        <v>52</v>
      </c>
      <c r="P294" s="2" t="s">
        <v>52</v>
      </c>
      <c r="Q294" s="2" t="s">
        <v>352</v>
      </c>
      <c r="R294" s="2" t="s">
        <v>61</v>
      </c>
      <c r="S294" s="2" t="s">
        <v>61</v>
      </c>
      <c r="T294" s="2" t="s">
        <v>60</v>
      </c>
      <c r="U294" s="3"/>
      <c r="V294" s="3"/>
      <c r="W294" s="3"/>
      <c r="X294" s="3">
        <v>1</v>
      </c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360</v>
      </c>
      <c r="AV294" s="3">
        <v>114</v>
      </c>
    </row>
    <row r="295" spans="1:48" ht="30" customHeight="1" x14ac:dyDescent="0.3">
      <c r="A295" s="8" t="s">
        <v>361</v>
      </c>
      <c r="B295" s="8" t="s">
        <v>52</v>
      </c>
      <c r="C295" s="8" t="s">
        <v>52</v>
      </c>
      <c r="D295" s="9"/>
      <c r="E295" s="11"/>
      <c r="F295" s="11">
        <f>SUM(F293:F294)</f>
        <v>0</v>
      </c>
      <c r="G295" s="11"/>
      <c r="H295" s="11">
        <f>SUM(H293:H294)</f>
        <v>0</v>
      </c>
      <c r="I295" s="11"/>
      <c r="J295" s="11">
        <f>SUM(J293:J294)</f>
        <v>0</v>
      </c>
      <c r="K295" s="11"/>
      <c r="L295" s="11">
        <f>SUM(L293:L294)</f>
        <v>0</v>
      </c>
      <c r="M295" s="8" t="s">
        <v>52</v>
      </c>
      <c r="N295" s="2" t="s">
        <v>362</v>
      </c>
      <c r="O295" s="2" t="s">
        <v>52</v>
      </c>
      <c r="P295" s="2" t="s">
        <v>52</v>
      </c>
      <c r="Q295" s="2" t="s">
        <v>52</v>
      </c>
      <c r="R295" s="2" t="s">
        <v>61</v>
      </c>
      <c r="S295" s="2" t="s">
        <v>61</v>
      </c>
      <c r="T295" s="2" t="s">
        <v>61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363</v>
      </c>
      <c r="AV295" s="3">
        <v>118</v>
      </c>
    </row>
    <row r="296" spans="1:48" ht="30" customHeight="1" x14ac:dyDescent="0.3">
      <c r="A296" s="8" t="s">
        <v>364</v>
      </c>
      <c r="B296" s="8" t="s">
        <v>365</v>
      </c>
      <c r="C296" s="8" t="s">
        <v>115</v>
      </c>
      <c r="D296" s="9">
        <v>2.5390000000000001</v>
      </c>
      <c r="E296" s="11"/>
      <c r="F296" s="11">
        <f>TRUNC(E296*D296, 0)</f>
        <v>0</v>
      </c>
      <c r="G296" s="11"/>
      <c r="H296" s="11">
        <f>TRUNC(G296*D296, 0)</f>
        <v>0</v>
      </c>
      <c r="I296" s="11"/>
      <c r="J296" s="11">
        <f>TRUNC(I296*D296, 0)</f>
        <v>0</v>
      </c>
      <c r="K296" s="11">
        <f t="shared" ref="K296:L298" si="23">TRUNC(E296+G296+I296, 0)</f>
        <v>0</v>
      </c>
      <c r="L296" s="11">
        <f t="shared" si="23"/>
        <v>0</v>
      </c>
      <c r="M296" s="8" t="s">
        <v>52</v>
      </c>
      <c r="N296" s="2" t="s">
        <v>366</v>
      </c>
      <c r="O296" s="2" t="s">
        <v>52</v>
      </c>
      <c r="P296" s="2" t="s">
        <v>52</v>
      </c>
      <c r="Q296" s="2" t="s">
        <v>352</v>
      </c>
      <c r="R296" s="2" t="s">
        <v>61</v>
      </c>
      <c r="S296" s="2" t="s">
        <v>61</v>
      </c>
      <c r="T296" s="2" t="s">
        <v>60</v>
      </c>
      <c r="U296" s="3"/>
      <c r="V296" s="3"/>
      <c r="W296" s="3"/>
      <c r="X296" s="3">
        <v>1</v>
      </c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367</v>
      </c>
      <c r="AV296" s="3">
        <v>115</v>
      </c>
    </row>
    <row r="297" spans="1:48" ht="30" customHeight="1" x14ac:dyDescent="0.3">
      <c r="A297" s="8" t="s">
        <v>364</v>
      </c>
      <c r="B297" s="8" t="s">
        <v>368</v>
      </c>
      <c r="C297" s="8" t="s">
        <v>115</v>
      </c>
      <c r="D297" s="9">
        <v>0.46700000000000003</v>
      </c>
      <c r="E297" s="11"/>
      <c r="F297" s="11">
        <f>TRUNC(E297*D297, 0)</f>
        <v>0</v>
      </c>
      <c r="G297" s="11"/>
      <c r="H297" s="11">
        <f>TRUNC(G297*D297, 0)</f>
        <v>0</v>
      </c>
      <c r="I297" s="11"/>
      <c r="J297" s="11">
        <f>TRUNC(I297*D297, 0)</f>
        <v>0</v>
      </c>
      <c r="K297" s="11">
        <f t="shared" si="23"/>
        <v>0</v>
      </c>
      <c r="L297" s="11">
        <f t="shared" si="23"/>
        <v>0</v>
      </c>
      <c r="M297" s="8" t="s">
        <v>52</v>
      </c>
      <c r="N297" s="2" t="s">
        <v>369</v>
      </c>
      <c r="O297" s="2" t="s">
        <v>52</v>
      </c>
      <c r="P297" s="2" t="s">
        <v>52</v>
      </c>
      <c r="Q297" s="2" t="s">
        <v>352</v>
      </c>
      <c r="R297" s="2" t="s">
        <v>61</v>
      </c>
      <c r="S297" s="2" t="s">
        <v>61</v>
      </c>
      <c r="T297" s="2" t="s">
        <v>60</v>
      </c>
      <c r="U297" s="3"/>
      <c r="V297" s="3"/>
      <c r="W297" s="3"/>
      <c r="X297" s="3">
        <v>1</v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370</v>
      </c>
      <c r="AV297" s="3">
        <v>116</v>
      </c>
    </row>
    <row r="298" spans="1:48" ht="30" customHeight="1" x14ac:dyDescent="0.3">
      <c r="A298" s="8" t="s">
        <v>364</v>
      </c>
      <c r="B298" s="8" t="s">
        <v>371</v>
      </c>
      <c r="C298" s="8" t="s">
        <v>115</v>
      </c>
      <c r="D298" s="9">
        <v>0.83699999999999997</v>
      </c>
      <c r="E298" s="11"/>
      <c r="F298" s="11">
        <f>TRUNC(E298*D298, 0)</f>
        <v>0</v>
      </c>
      <c r="G298" s="11"/>
      <c r="H298" s="11">
        <f>TRUNC(G298*D298, 0)</f>
        <v>0</v>
      </c>
      <c r="I298" s="11"/>
      <c r="J298" s="11">
        <f>TRUNC(I298*D298, 0)</f>
        <v>0</v>
      </c>
      <c r="K298" s="11">
        <f t="shared" si="23"/>
        <v>0</v>
      </c>
      <c r="L298" s="11">
        <f t="shared" si="23"/>
        <v>0</v>
      </c>
      <c r="M298" s="8" t="s">
        <v>52</v>
      </c>
      <c r="N298" s="2" t="s">
        <v>372</v>
      </c>
      <c r="O298" s="2" t="s">
        <v>52</v>
      </c>
      <c r="P298" s="2" t="s">
        <v>52</v>
      </c>
      <c r="Q298" s="2" t="s">
        <v>352</v>
      </c>
      <c r="R298" s="2" t="s">
        <v>61</v>
      </c>
      <c r="S298" s="2" t="s">
        <v>61</v>
      </c>
      <c r="T298" s="2" t="s">
        <v>60</v>
      </c>
      <c r="U298" s="3"/>
      <c r="V298" s="3"/>
      <c r="W298" s="3"/>
      <c r="X298" s="3">
        <v>1</v>
      </c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373</v>
      </c>
      <c r="AV298" s="3">
        <v>117</v>
      </c>
    </row>
    <row r="299" spans="1:48" ht="30" customHeight="1" x14ac:dyDescent="0.3">
      <c r="A299" s="8" t="s">
        <v>361</v>
      </c>
      <c r="B299" s="8" t="s">
        <v>52</v>
      </c>
      <c r="C299" s="8" t="s">
        <v>52</v>
      </c>
      <c r="D299" s="9"/>
      <c r="E299" s="11"/>
      <c r="F299" s="11">
        <f>SUM(F296:F298)</f>
        <v>0</v>
      </c>
      <c r="G299" s="11"/>
      <c r="H299" s="11">
        <f>SUM(H296:H298)</f>
        <v>0</v>
      </c>
      <c r="I299" s="11"/>
      <c r="J299" s="11">
        <f>SUM(J296:J298)</f>
        <v>0</v>
      </c>
      <c r="K299" s="11"/>
      <c r="L299" s="11">
        <f>SUM(L296:L298)</f>
        <v>0</v>
      </c>
      <c r="M299" s="8" t="s">
        <v>52</v>
      </c>
      <c r="N299" s="2" t="s">
        <v>362</v>
      </c>
      <c r="O299" s="2" t="s">
        <v>52</v>
      </c>
      <c r="P299" s="2" t="s">
        <v>52</v>
      </c>
      <c r="Q299" s="2" t="s">
        <v>52</v>
      </c>
      <c r="R299" s="2" t="s">
        <v>61</v>
      </c>
      <c r="S299" s="2" t="s">
        <v>61</v>
      </c>
      <c r="T299" s="2" t="s">
        <v>61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363</v>
      </c>
      <c r="AV299" s="3">
        <v>119</v>
      </c>
    </row>
    <row r="300" spans="1:48" ht="30" customHeight="1" x14ac:dyDescent="0.3">
      <c r="A300" s="8" t="s">
        <v>374</v>
      </c>
      <c r="B300" s="8" t="s">
        <v>52</v>
      </c>
      <c r="C300" s="8" t="s">
        <v>52</v>
      </c>
      <c r="D300" s="9"/>
      <c r="E300" s="11"/>
      <c r="F300" s="11">
        <f>SUM(F293:F299) -F295-F299</f>
        <v>0</v>
      </c>
      <c r="G300" s="11"/>
      <c r="H300" s="11">
        <f>SUM(H293:H299) -H295-H299</f>
        <v>0</v>
      </c>
      <c r="I300" s="11"/>
      <c r="J300" s="11">
        <f>SUM(J293:J299) -J295-J299</f>
        <v>0</v>
      </c>
      <c r="K300" s="11"/>
      <c r="L300" s="11">
        <f>SUM(L293:L299) -L295-L299</f>
        <v>0</v>
      </c>
      <c r="M300" s="8" t="s">
        <v>52</v>
      </c>
      <c r="N300" s="2" t="s">
        <v>375</v>
      </c>
      <c r="O300" s="2" t="s">
        <v>52</v>
      </c>
      <c r="P300" s="2" t="s">
        <v>52</v>
      </c>
      <c r="Q300" s="2" t="s">
        <v>52</v>
      </c>
      <c r="R300" s="2" t="s">
        <v>61</v>
      </c>
      <c r="S300" s="2" t="s">
        <v>61</v>
      </c>
      <c r="T300" s="2" t="s">
        <v>61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376</v>
      </c>
      <c r="AV300" s="3">
        <v>120</v>
      </c>
    </row>
    <row r="301" spans="1:48" ht="30" customHeight="1" x14ac:dyDescent="0.3">
      <c r="A301" s="8" t="s">
        <v>377</v>
      </c>
      <c r="B301" s="8" t="s">
        <v>378</v>
      </c>
      <c r="C301" s="8" t="s">
        <v>379</v>
      </c>
      <c r="D301" s="9">
        <v>1</v>
      </c>
      <c r="E301" s="11"/>
      <c r="F301" s="11">
        <f>TRUNC(E301*D301, 0)</f>
        <v>0</v>
      </c>
      <c r="G301" s="11"/>
      <c r="H301" s="11">
        <f>TRUNC(G301*D301, 0)</f>
        <v>0</v>
      </c>
      <c r="I301" s="11"/>
      <c r="J301" s="11">
        <f>TRUNC(I301*D301, 0)</f>
        <v>0</v>
      </c>
      <c r="K301" s="11">
        <f>TRUNC(E301+G301+I301, 0)</f>
        <v>0</v>
      </c>
      <c r="L301" s="11">
        <f>TRUNC(F301+H301+J301, 0)</f>
        <v>0</v>
      </c>
      <c r="M301" s="8" t="s">
        <v>52</v>
      </c>
      <c r="N301" s="2" t="s">
        <v>380</v>
      </c>
      <c r="O301" s="2" t="s">
        <v>52</v>
      </c>
      <c r="P301" s="2" t="s">
        <v>52</v>
      </c>
      <c r="Q301" s="2" t="s">
        <v>352</v>
      </c>
      <c r="R301" s="2" t="s">
        <v>61</v>
      </c>
      <c r="S301" s="2" t="s">
        <v>61</v>
      </c>
      <c r="T301" s="2" t="s">
        <v>61</v>
      </c>
      <c r="U301" s="3">
        <v>0</v>
      </c>
      <c r="V301" s="3">
        <v>0</v>
      </c>
      <c r="W301" s="3">
        <v>5.4000000000000003E-3</v>
      </c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381</v>
      </c>
      <c r="AV301" s="3">
        <v>121</v>
      </c>
    </row>
    <row r="302" spans="1:48" ht="30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48" ht="30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48" ht="30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14" ht="30" customHeight="1" x14ac:dyDescent="0.3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14" ht="30" customHeight="1" x14ac:dyDescent="0.3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14" ht="30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14" ht="30" customHeight="1" x14ac:dyDescent="0.3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14" ht="30" customHeight="1" x14ac:dyDescent="0.3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14" ht="30" customHeight="1" x14ac:dyDescent="0.3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14" ht="30" customHeight="1" x14ac:dyDescent="0.3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14" ht="30" customHeight="1" x14ac:dyDescent="0.3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14" ht="30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14" ht="30" customHeight="1" x14ac:dyDescent="0.3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14" ht="30" customHeight="1" x14ac:dyDescent="0.3">
      <c r="A315" s="8" t="s">
        <v>74</v>
      </c>
      <c r="B315" s="9"/>
      <c r="C315" s="9"/>
      <c r="D315" s="9"/>
      <c r="E315" s="9"/>
      <c r="F315" s="11">
        <f>SUM(F293:F314) -F295-F299-F300</f>
        <v>0</v>
      </c>
      <c r="G315" s="9"/>
      <c r="H315" s="11">
        <f>SUM(H293:H314) -H295-H299-H300</f>
        <v>0</v>
      </c>
      <c r="I315" s="9"/>
      <c r="J315" s="11">
        <f>SUM(J293:J314) -J295-J299-J300</f>
        <v>0</v>
      </c>
      <c r="K315" s="9"/>
      <c r="L315" s="11">
        <f>SUM(L293:L314) -L295-L299-L300</f>
        <v>0</v>
      </c>
      <c r="M315" s="9"/>
      <c r="N315" t="s">
        <v>75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465</v>
      </c>
    </row>
    <row r="2" spans="1:7" x14ac:dyDescent="0.3">
      <c r="A2" s="1" t="s">
        <v>466</v>
      </c>
      <c r="B2" t="s">
        <v>383</v>
      </c>
    </row>
    <row r="3" spans="1:7" x14ac:dyDescent="0.3">
      <c r="A3" s="1" t="s">
        <v>467</v>
      </c>
      <c r="B3" t="s">
        <v>468</v>
      </c>
    </row>
    <row r="4" spans="1:7" x14ac:dyDescent="0.3">
      <c r="A4" s="1" t="s">
        <v>469</v>
      </c>
      <c r="B4">
        <v>5</v>
      </c>
    </row>
    <row r="5" spans="1:7" x14ac:dyDescent="0.3">
      <c r="A5" s="1" t="s">
        <v>470</v>
      </c>
      <c r="B5">
        <v>5</v>
      </c>
    </row>
    <row r="6" spans="1:7" x14ac:dyDescent="0.3">
      <c r="A6" s="1" t="s">
        <v>471</v>
      </c>
      <c r="B6" t="s">
        <v>472</v>
      </c>
    </row>
    <row r="7" spans="1:7" x14ac:dyDescent="0.3">
      <c r="A7" s="1" t="s">
        <v>473</v>
      </c>
      <c r="B7" t="s">
        <v>385</v>
      </c>
      <c r="C7" t="s">
        <v>60</v>
      </c>
    </row>
    <row r="8" spans="1:7" x14ac:dyDescent="0.3">
      <c r="A8" s="1" t="s">
        <v>474</v>
      </c>
      <c r="B8" t="s">
        <v>385</v>
      </c>
      <c r="C8">
        <v>2</v>
      </c>
    </row>
    <row r="9" spans="1:7" x14ac:dyDescent="0.3">
      <c r="A9" s="1" t="s">
        <v>475</v>
      </c>
      <c r="B9" t="s">
        <v>386</v>
      </c>
      <c r="C9" t="s">
        <v>387</v>
      </c>
      <c r="D9" t="s">
        <v>388</v>
      </c>
      <c r="E9" t="s">
        <v>389</v>
      </c>
      <c r="F9" t="s">
        <v>390</v>
      </c>
      <c r="G9" t="s">
        <v>476</v>
      </c>
    </row>
    <row r="10" spans="1:7" x14ac:dyDescent="0.3">
      <c r="A10" s="1" t="s">
        <v>477</v>
      </c>
      <c r="B10">
        <v>1071</v>
      </c>
      <c r="C10">
        <v>0</v>
      </c>
      <c r="D10">
        <v>0</v>
      </c>
    </row>
    <row r="11" spans="1:7" x14ac:dyDescent="0.3">
      <c r="A11" s="1" t="s">
        <v>478</v>
      </c>
      <c r="B11" t="s">
        <v>479</v>
      </c>
      <c r="C11">
        <v>4</v>
      </c>
    </row>
    <row r="12" spans="1:7" x14ac:dyDescent="0.3">
      <c r="A12" s="1" t="s">
        <v>480</v>
      </c>
      <c r="B12" t="s">
        <v>479</v>
      </c>
      <c r="C12">
        <v>4</v>
      </c>
    </row>
    <row r="13" spans="1:7" x14ac:dyDescent="0.3">
      <c r="A13" s="1" t="s">
        <v>481</v>
      </c>
      <c r="B13" t="s">
        <v>479</v>
      </c>
      <c r="C13">
        <v>3</v>
      </c>
    </row>
    <row r="14" spans="1:7" x14ac:dyDescent="0.3">
      <c r="A14" s="1" t="s">
        <v>482</v>
      </c>
      <c r="B14" t="s">
        <v>385</v>
      </c>
      <c r="C14">
        <v>5</v>
      </c>
    </row>
    <row r="15" spans="1:7" x14ac:dyDescent="0.3">
      <c r="A15" s="1" t="s">
        <v>483</v>
      </c>
      <c r="B15" t="s">
        <v>383</v>
      </c>
      <c r="C15" t="s">
        <v>484</v>
      </c>
      <c r="D15" t="s">
        <v>484</v>
      </c>
      <c r="E15" t="s">
        <v>484</v>
      </c>
      <c r="F15">
        <v>1</v>
      </c>
    </row>
    <row r="16" spans="1:7" x14ac:dyDescent="0.3">
      <c r="A16" s="1" t="s">
        <v>485</v>
      </c>
      <c r="B16">
        <v>1.1100000000000001</v>
      </c>
      <c r="C16">
        <v>1.1200000000000001</v>
      </c>
    </row>
    <row r="17" spans="1:13" x14ac:dyDescent="0.3">
      <c r="A17" s="1" t="s">
        <v>486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487</v>
      </c>
      <c r="B18">
        <v>1.25</v>
      </c>
      <c r="C18">
        <v>1.071</v>
      </c>
    </row>
    <row r="19" spans="1:13" x14ac:dyDescent="0.3">
      <c r="A19" s="1" t="s">
        <v>488</v>
      </c>
    </row>
    <row r="20" spans="1:13" x14ac:dyDescent="0.3">
      <c r="A20" s="1" t="s">
        <v>489</v>
      </c>
      <c r="B20" s="1" t="s">
        <v>385</v>
      </c>
      <c r="C20">
        <v>1</v>
      </c>
    </row>
    <row r="21" spans="1:13" x14ac:dyDescent="0.3">
      <c r="A21" t="s">
        <v>384</v>
      </c>
      <c r="B21" t="s">
        <v>490</v>
      </c>
      <c r="C21" t="s">
        <v>491</v>
      </c>
    </row>
    <row r="22" spans="1:13" x14ac:dyDescent="0.3">
      <c r="A22">
        <v>1</v>
      </c>
      <c r="B22" s="1" t="s">
        <v>492</v>
      </c>
      <c r="C22" s="1" t="s">
        <v>403</v>
      </c>
    </row>
    <row r="23" spans="1:13" x14ac:dyDescent="0.3">
      <c r="A23">
        <v>2</v>
      </c>
      <c r="B23" s="1" t="s">
        <v>493</v>
      </c>
      <c r="C23" s="1" t="s">
        <v>494</v>
      </c>
    </row>
    <row r="24" spans="1:13" x14ac:dyDescent="0.3">
      <c r="A24">
        <v>3</v>
      </c>
      <c r="B24" s="1" t="s">
        <v>495</v>
      </c>
      <c r="C24" s="1" t="s">
        <v>496</v>
      </c>
    </row>
    <row r="25" spans="1:13" x14ac:dyDescent="0.3">
      <c r="A25">
        <v>4</v>
      </c>
      <c r="B25" s="1" t="s">
        <v>497</v>
      </c>
      <c r="C25" s="1" t="s">
        <v>498</v>
      </c>
    </row>
    <row r="26" spans="1:13" x14ac:dyDescent="0.3">
      <c r="A26">
        <v>5</v>
      </c>
      <c r="B26" s="1" t="s">
        <v>499</v>
      </c>
      <c r="C26" s="1" t="s">
        <v>52</v>
      </c>
    </row>
    <row r="27" spans="1:13" x14ac:dyDescent="0.3">
      <c r="A27">
        <v>6</v>
      </c>
      <c r="B27" s="1" t="s">
        <v>500</v>
      </c>
      <c r="C27" s="1" t="s">
        <v>52</v>
      </c>
    </row>
    <row r="28" spans="1:13" x14ac:dyDescent="0.3">
      <c r="A28">
        <v>7</v>
      </c>
      <c r="B28" s="1" t="s">
        <v>462</v>
      </c>
      <c r="C28" s="1" t="s">
        <v>461</v>
      </c>
    </row>
    <row r="29" spans="1:13" x14ac:dyDescent="0.3">
      <c r="A29">
        <v>8</v>
      </c>
      <c r="B29" s="1" t="s">
        <v>500</v>
      </c>
      <c r="C29" s="1" t="s">
        <v>52</v>
      </c>
    </row>
    <row r="30" spans="1:13" x14ac:dyDescent="0.3">
      <c r="A30">
        <v>9</v>
      </c>
      <c r="B30" s="1" t="s">
        <v>500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LEEDK</dc:creator>
  <cp:lastModifiedBy>admin</cp:lastModifiedBy>
  <dcterms:created xsi:type="dcterms:W3CDTF">2018-11-06T00:20:33Z</dcterms:created>
  <dcterms:modified xsi:type="dcterms:W3CDTF">2018-11-28T02:07:29Z</dcterms:modified>
</cp:coreProperties>
</file>