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생태원업무(2020)\@계약업무\@공사계약업무\20200603 맹금사 안전망 교체 공사\입찰공고\"/>
    </mc:Choice>
  </mc:AlternateContent>
  <bookViews>
    <workbookView xWindow="-120" yWindow="-120" windowWidth="29040" windowHeight="15840"/>
  </bookViews>
  <sheets>
    <sheet name="원가계산서" sheetId="3" r:id="rId1"/>
    <sheet name="공종별집계표" sheetId="10" r:id="rId2"/>
    <sheet name="공종별내역서" sheetId="9" r:id="rId3"/>
    <sheet name="일위대가목록" sheetId="8" r:id="rId4"/>
    <sheet name="일위대가" sheetId="7" r:id="rId5"/>
    <sheet name="중기단가목록" sheetId="6" r:id="rId6"/>
    <sheet name="중기단가산출서" sheetId="5" r:id="rId7"/>
    <sheet name="단가대비표" sheetId="4" r:id="rId8"/>
  </sheets>
  <definedNames>
    <definedName name="_xlnm.Print_Area" localSheetId="2">공종별내역서!$A$1:$M$291</definedName>
    <definedName name="_xlnm.Print_Area" localSheetId="1">공종별집계표!$A$1:$M$27</definedName>
    <definedName name="_xlnm.Print_Area" localSheetId="7">단가대비표!$A$1:$X$119</definedName>
    <definedName name="_xlnm.Print_Area" localSheetId="4">일위대가!$A$1:$M$447</definedName>
    <definedName name="_xlnm.Print_Area" localSheetId="3">일위대가목록!$A$1:$J$71</definedName>
    <definedName name="_xlnm.Print_Area" localSheetId="5">중기단가목록!$A$1:$J$10</definedName>
    <definedName name="_xlnm.Print_Area" localSheetId="6">중기단가산출서!$A$1:$F$293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  <definedName name="_xlnm.Print_Titles" localSheetId="5">중기단가목록!$1:$3</definedName>
    <definedName name="_xlnm.Print_Titles" localSheetId="6">중기단가산출서!$1:$3</definedName>
  </definedNames>
  <calcPr calcId="15251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69" i="9" l="1"/>
  <c r="G269" i="9"/>
  <c r="I251" i="9"/>
  <c r="G251" i="9"/>
  <c r="I249" i="9"/>
  <c r="G249" i="9"/>
  <c r="I248" i="9"/>
  <c r="G248" i="9"/>
  <c r="I247" i="9"/>
  <c r="G247" i="9"/>
  <c r="I246" i="9"/>
  <c r="G246" i="9"/>
  <c r="I245" i="9"/>
  <c r="G245" i="9"/>
  <c r="I225" i="9"/>
  <c r="G225" i="9"/>
  <c r="E225" i="9"/>
  <c r="I224" i="9"/>
  <c r="G224" i="9"/>
  <c r="I223" i="9"/>
  <c r="G223" i="9"/>
  <c r="I222" i="9"/>
  <c r="G222" i="9"/>
  <c r="I221" i="9"/>
  <c r="G221" i="9"/>
  <c r="I154" i="9"/>
  <c r="G154" i="9"/>
  <c r="I153" i="9"/>
  <c r="G153" i="9"/>
  <c r="I152" i="9"/>
  <c r="G152" i="9"/>
  <c r="I151" i="9"/>
  <c r="G151" i="9"/>
  <c r="I150" i="9"/>
  <c r="G150" i="9"/>
  <c r="I149" i="9"/>
  <c r="G149" i="9"/>
  <c r="I59" i="9"/>
  <c r="G59" i="9"/>
  <c r="E59" i="9"/>
  <c r="I58" i="9"/>
  <c r="G58" i="9"/>
  <c r="E58" i="9"/>
  <c r="I57" i="9"/>
  <c r="G57" i="9"/>
  <c r="E57" i="9"/>
  <c r="I54" i="9"/>
  <c r="G54" i="9"/>
  <c r="E54" i="9"/>
  <c r="I53" i="9"/>
  <c r="G53" i="9"/>
  <c r="E53" i="9"/>
  <c r="I32" i="9"/>
  <c r="G32" i="9"/>
  <c r="E32" i="9"/>
  <c r="I31" i="9"/>
  <c r="G31" i="9"/>
  <c r="E31" i="9"/>
  <c r="I30" i="9"/>
  <c r="G30" i="9"/>
  <c r="E30" i="9"/>
  <c r="I29" i="9"/>
  <c r="G29" i="9"/>
  <c r="E29" i="9"/>
  <c r="I446" i="7"/>
  <c r="G446" i="7"/>
  <c r="E446" i="7"/>
  <c r="I444" i="7"/>
  <c r="G444" i="7"/>
  <c r="G443" i="7"/>
  <c r="E443" i="7"/>
  <c r="I439" i="7"/>
  <c r="G439" i="7"/>
  <c r="E439" i="7"/>
  <c r="I437" i="7"/>
  <c r="G437" i="7"/>
  <c r="G436" i="7"/>
  <c r="E436" i="7"/>
  <c r="I432" i="7"/>
  <c r="G432" i="7"/>
  <c r="E432" i="7"/>
  <c r="I428" i="7"/>
  <c r="G428" i="7"/>
  <c r="E428" i="7"/>
  <c r="I427" i="7"/>
  <c r="G427" i="7"/>
  <c r="E427" i="7"/>
  <c r="I423" i="7"/>
  <c r="G423" i="7"/>
  <c r="E423" i="7"/>
  <c r="I415" i="7"/>
  <c r="G415" i="7"/>
  <c r="E415" i="7"/>
  <c r="I414" i="7"/>
  <c r="G414" i="7"/>
  <c r="E414" i="7"/>
  <c r="I409" i="7"/>
  <c r="G409" i="7"/>
  <c r="E409" i="7"/>
  <c r="I408" i="7"/>
  <c r="G408" i="7"/>
  <c r="E408" i="7"/>
  <c r="I407" i="7"/>
  <c r="G407" i="7"/>
  <c r="E407" i="7"/>
  <c r="I406" i="7"/>
  <c r="G406" i="7"/>
  <c r="E406" i="7"/>
  <c r="I401" i="7"/>
  <c r="G401" i="7"/>
  <c r="E401" i="7"/>
  <c r="I400" i="7"/>
  <c r="G400" i="7"/>
  <c r="E400" i="7"/>
  <c r="I399" i="7"/>
  <c r="G399" i="7"/>
  <c r="I398" i="7"/>
  <c r="G398" i="7"/>
  <c r="I394" i="7"/>
  <c r="G394" i="7"/>
  <c r="E394" i="7"/>
  <c r="I393" i="7"/>
  <c r="G393" i="7"/>
  <c r="E393" i="7"/>
  <c r="I392" i="7"/>
  <c r="G392" i="7"/>
  <c r="E392" i="7"/>
  <c r="I391" i="7"/>
  <c r="G391" i="7"/>
  <c r="E391" i="7"/>
  <c r="I386" i="7"/>
  <c r="G386" i="7"/>
  <c r="I382" i="7"/>
  <c r="G382" i="7"/>
  <c r="E382" i="7"/>
  <c r="I381" i="7"/>
  <c r="G381" i="7"/>
  <c r="E381" i="7"/>
  <c r="I380" i="7"/>
  <c r="G380" i="7"/>
  <c r="I379" i="7"/>
  <c r="G379" i="7"/>
  <c r="I375" i="7"/>
  <c r="G375" i="7"/>
  <c r="E375" i="7"/>
  <c r="I374" i="7"/>
  <c r="G374" i="7"/>
  <c r="E374" i="7"/>
  <c r="I369" i="7"/>
  <c r="G369" i="7"/>
  <c r="I368" i="7"/>
  <c r="G368" i="7"/>
  <c r="I358" i="7"/>
  <c r="G358" i="7"/>
  <c r="E358" i="7"/>
  <c r="I357" i="7"/>
  <c r="G357" i="7"/>
  <c r="E357" i="7"/>
  <c r="I353" i="7"/>
  <c r="G353" i="7"/>
  <c r="E353" i="7"/>
  <c r="I348" i="7"/>
  <c r="G348" i="7"/>
  <c r="E348" i="7"/>
  <c r="I347" i="7"/>
  <c r="G347" i="7"/>
  <c r="E347" i="7"/>
  <c r="I342" i="7"/>
  <c r="G342" i="7"/>
  <c r="E342" i="7"/>
  <c r="I341" i="7"/>
  <c r="G341" i="7"/>
  <c r="E341" i="7"/>
  <c r="I336" i="7"/>
  <c r="G336" i="7"/>
  <c r="E336" i="7"/>
  <c r="I335" i="7"/>
  <c r="G335" i="7"/>
  <c r="E335" i="7"/>
  <c r="I331" i="7"/>
  <c r="G331" i="7"/>
  <c r="E331" i="7"/>
  <c r="I326" i="7"/>
  <c r="G326" i="7"/>
  <c r="E326" i="7"/>
  <c r="I325" i="7"/>
  <c r="G325" i="7"/>
  <c r="E325" i="7"/>
  <c r="I319" i="7"/>
  <c r="G319" i="7"/>
  <c r="I318" i="7"/>
  <c r="G318" i="7"/>
  <c r="I313" i="7"/>
  <c r="G313" i="7"/>
  <c r="E313" i="7"/>
  <c r="I312" i="7"/>
  <c r="G312" i="7"/>
  <c r="E312" i="7"/>
  <c r="I307" i="7"/>
  <c r="G307" i="7"/>
  <c r="I306" i="7"/>
  <c r="G306" i="7"/>
  <c r="I305" i="7"/>
  <c r="G305" i="7"/>
  <c r="I304" i="7"/>
  <c r="G304" i="7"/>
  <c r="I303" i="7"/>
  <c r="G303" i="7"/>
  <c r="I302" i="7"/>
  <c r="G302" i="7"/>
  <c r="I298" i="7"/>
  <c r="G298" i="7"/>
  <c r="E298" i="7"/>
  <c r="I297" i="7"/>
  <c r="G297" i="7"/>
  <c r="E297" i="7"/>
  <c r="I292" i="7"/>
  <c r="G292" i="7"/>
  <c r="E292" i="7"/>
  <c r="I291" i="7"/>
  <c r="G291" i="7"/>
  <c r="E291" i="7"/>
  <c r="I287" i="7"/>
  <c r="G287" i="7"/>
  <c r="E287" i="7"/>
  <c r="I285" i="7"/>
  <c r="G285" i="7"/>
  <c r="G284" i="7"/>
  <c r="E284" i="7"/>
  <c r="I280" i="7"/>
  <c r="G280" i="7"/>
  <c r="E280" i="7"/>
  <c r="I279" i="7"/>
  <c r="G279" i="7"/>
  <c r="E279" i="7"/>
  <c r="I275" i="7"/>
  <c r="G275" i="7"/>
  <c r="E275" i="7"/>
  <c r="I273" i="7"/>
  <c r="G273" i="7"/>
  <c r="G272" i="7"/>
  <c r="E272" i="7"/>
  <c r="I268" i="7"/>
  <c r="G268" i="7"/>
  <c r="E268" i="7"/>
  <c r="I266" i="7"/>
  <c r="G266" i="7"/>
  <c r="G265" i="7"/>
  <c r="E265" i="7"/>
  <c r="I261" i="7"/>
  <c r="G261" i="7"/>
  <c r="E261" i="7"/>
  <c r="I259" i="7"/>
  <c r="G259" i="7"/>
  <c r="G258" i="7"/>
  <c r="E258" i="7"/>
  <c r="I254" i="7"/>
  <c r="G254" i="7"/>
  <c r="E254" i="7"/>
  <c r="I252" i="7"/>
  <c r="G252" i="7"/>
  <c r="G251" i="7"/>
  <c r="E251" i="7"/>
  <c r="I247" i="7"/>
  <c r="G247" i="7"/>
  <c r="H247" i="7" s="1"/>
  <c r="E247" i="7"/>
  <c r="I246" i="7"/>
  <c r="G246" i="7"/>
  <c r="E246" i="7"/>
  <c r="I241" i="7"/>
  <c r="G241" i="7"/>
  <c r="I237" i="7"/>
  <c r="G237" i="7"/>
  <c r="E237" i="7"/>
  <c r="I236" i="7"/>
  <c r="G236" i="7"/>
  <c r="E236" i="7"/>
  <c r="I232" i="7"/>
  <c r="G232" i="7"/>
  <c r="E232" i="7"/>
  <c r="I231" i="7"/>
  <c r="G231" i="7"/>
  <c r="E231" i="7"/>
  <c r="I227" i="7"/>
  <c r="G227" i="7"/>
  <c r="E227" i="7"/>
  <c r="I225" i="7"/>
  <c r="G225" i="7"/>
  <c r="G224" i="7"/>
  <c r="E224" i="7"/>
  <c r="I218" i="7"/>
  <c r="G218" i="7"/>
  <c r="E218" i="7"/>
  <c r="I217" i="7"/>
  <c r="G217" i="7"/>
  <c r="E217" i="7"/>
  <c r="I211" i="7"/>
  <c r="G211" i="7"/>
  <c r="E211" i="7"/>
  <c r="I210" i="7"/>
  <c r="G210" i="7"/>
  <c r="E210" i="7"/>
  <c r="I206" i="7"/>
  <c r="G206" i="7"/>
  <c r="E206" i="7"/>
  <c r="I205" i="7"/>
  <c r="G205" i="7"/>
  <c r="E205" i="7"/>
  <c r="I201" i="7"/>
  <c r="G201" i="7"/>
  <c r="I194" i="7"/>
  <c r="G194" i="7"/>
  <c r="E194" i="7"/>
  <c r="I193" i="7"/>
  <c r="G193" i="7"/>
  <c r="E193" i="7"/>
  <c r="I192" i="7"/>
  <c r="G192" i="7"/>
  <c r="E192" i="7"/>
  <c r="I191" i="7"/>
  <c r="G191" i="7"/>
  <c r="I186" i="7"/>
  <c r="G186" i="7"/>
  <c r="H186" i="7" s="1"/>
  <c r="E186" i="7"/>
  <c r="I185" i="7"/>
  <c r="G185" i="7"/>
  <c r="E185" i="7"/>
  <c r="I184" i="7"/>
  <c r="G184" i="7"/>
  <c r="E184" i="7"/>
  <c r="I183" i="7"/>
  <c r="G183" i="7"/>
  <c r="E183" i="7"/>
  <c r="I182" i="7"/>
  <c r="G182" i="7"/>
  <c r="E182" i="7"/>
  <c r="I181" i="7"/>
  <c r="G181" i="7"/>
  <c r="E181" i="7"/>
  <c r="I180" i="7"/>
  <c r="G180" i="7"/>
  <c r="I179" i="7"/>
  <c r="G179" i="7"/>
  <c r="I178" i="7"/>
  <c r="G178" i="7"/>
  <c r="I177" i="7"/>
  <c r="G177" i="7"/>
  <c r="I176" i="7"/>
  <c r="G176" i="7"/>
  <c r="I175" i="7"/>
  <c r="G175" i="7"/>
  <c r="I174" i="7"/>
  <c r="G174" i="7"/>
  <c r="I173" i="7"/>
  <c r="G173" i="7"/>
  <c r="I154" i="7"/>
  <c r="G154" i="7"/>
  <c r="I153" i="7"/>
  <c r="G153" i="7"/>
  <c r="I152" i="7"/>
  <c r="G152" i="7"/>
  <c r="I151" i="7"/>
  <c r="G151" i="7"/>
  <c r="I150" i="7"/>
  <c r="G150" i="7"/>
  <c r="I146" i="7"/>
  <c r="G146" i="7"/>
  <c r="E146" i="7"/>
  <c r="I145" i="7"/>
  <c r="G145" i="7"/>
  <c r="E145" i="7"/>
  <c r="I143" i="7"/>
  <c r="G143" i="7"/>
  <c r="E143" i="7"/>
  <c r="I142" i="7"/>
  <c r="G142" i="7"/>
  <c r="E142" i="7"/>
  <c r="I136" i="7"/>
  <c r="G136" i="7"/>
  <c r="E136" i="7"/>
  <c r="I131" i="7"/>
  <c r="G131" i="7"/>
  <c r="E131" i="7"/>
  <c r="I121" i="7"/>
  <c r="G121" i="7"/>
  <c r="I120" i="7"/>
  <c r="G120" i="7"/>
  <c r="E120" i="7"/>
  <c r="I119" i="7"/>
  <c r="G119" i="7"/>
  <c r="E119" i="7"/>
  <c r="I114" i="7"/>
  <c r="G114" i="7"/>
  <c r="G110" i="7"/>
  <c r="E110" i="7"/>
  <c r="G109" i="7"/>
  <c r="E109" i="7"/>
  <c r="I108" i="7"/>
  <c r="G108" i="7"/>
  <c r="I107" i="7"/>
  <c r="G107" i="7"/>
  <c r="I106" i="7"/>
  <c r="G106" i="7"/>
  <c r="G105" i="7"/>
  <c r="E105" i="7"/>
  <c r="I104" i="7"/>
  <c r="G104" i="7"/>
  <c r="E104" i="7"/>
  <c r="I103" i="7"/>
  <c r="G103" i="7"/>
  <c r="E103" i="7"/>
  <c r="I102" i="7"/>
  <c r="G102" i="7"/>
  <c r="E102" i="7"/>
  <c r="I86" i="7"/>
  <c r="G86" i="7"/>
  <c r="I82" i="7"/>
  <c r="G82" i="7"/>
  <c r="E82" i="7"/>
  <c r="I78" i="7"/>
  <c r="G78" i="7"/>
  <c r="E78" i="7"/>
  <c r="I73" i="7"/>
  <c r="G73" i="7"/>
  <c r="I69" i="7"/>
  <c r="G69" i="7"/>
  <c r="E69" i="7"/>
  <c r="I68" i="7"/>
  <c r="G68" i="7"/>
  <c r="E68" i="7"/>
  <c r="I62" i="7"/>
  <c r="G62" i="7"/>
  <c r="K62" i="7" s="1"/>
  <c r="E62" i="7"/>
  <c r="I58" i="7"/>
  <c r="G58" i="7"/>
  <c r="E58" i="7"/>
  <c r="I54" i="7"/>
  <c r="G54" i="7"/>
  <c r="E54" i="7"/>
  <c r="I48" i="7"/>
  <c r="G48" i="7"/>
  <c r="I41" i="7"/>
  <c r="G41" i="7"/>
  <c r="I39" i="7"/>
  <c r="G39" i="7"/>
  <c r="E39" i="7"/>
  <c r="I37" i="7"/>
  <c r="G37" i="7"/>
  <c r="I36" i="7"/>
  <c r="G36" i="7"/>
  <c r="I35" i="7"/>
  <c r="G35" i="7"/>
  <c r="I34" i="7"/>
  <c r="G34" i="7"/>
  <c r="H34" i="7" s="1"/>
  <c r="I33" i="7"/>
  <c r="G33" i="7"/>
  <c r="I32" i="7"/>
  <c r="G32" i="7"/>
  <c r="I27" i="7"/>
  <c r="G27" i="7"/>
  <c r="E27" i="7"/>
  <c r="I26" i="7"/>
  <c r="G26" i="7"/>
  <c r="I25" i="7"/>
  <c r="G25" i="7"/>
  <c r="I24" i="7"/>
  <c r="G24" i="7"/>
  <c r="E24" i="7"/>
  <c r="I23" i="7"/>
  <c r="G23" i="7"/>
  <c r="E23" i="7"/>
  <c r="I22" i="7"/>
  <c r="G22" i="7"/>
  <c r="E22" i="7"/>
  <c r="I21" i="7"/>
  <c r="G21" i="7"/>
  <c r="I20" i="7"/>
  <c r="G20" i="7"/>
  <c r="I19" i="7"/>
  <c r="G19" i="7"/>
  <c r="I12" i="7"/>
  <c r="G12" i="7"/>
  <c r="I5" i="7"/>
  <c r="G5" i="7"/>
  <c r="O119" i="4"/>
  <c r="E251" i="9" s="1"/>
  <c r="O98" i="4"/>
  <c r="E180" i="7" s="1"/>
  <c r="O97" i="4"/>
  <c r="E179" i="7" s="1"/>
  <c r="O96" i="4"/>
  <c r="E178" i="7" s="1"/>
  <c r="F178" i="7" s="1"/>
  <c r="O95" i="4"/>
  <c r="E177" i="7" s="1"/>
  <c r="O94" i="4"/>
  <c r="E176" i="7" s="1"/>
  <c r="O93" i="4"/>
  <c r="E175" i="7" s="1"/>
  <c r="O92" i="4"/>
  <c r="E174" i="7" s="1"/>
  <c r="F174" i="7" s="1"/>
  <c r="O91" i="4"/>
  <c r="E173" i="7" s="1"/>
  <c r="O90" i="4"/>
  <c r="E151" i="7" s="1"/>
  <c r="O89" i="4"/>
  <c r="E150" i="7" s="1"/>
  <c r="O88" i="4"/>
  <c r="E191" i="7" s="1"/>
  <c r="K191" i="7" s="1"/>
  <c r="O87" i="4"/>
  <c r="E369" i="7" s="1"/>
  <c r="F369" i="7" s="1"/>
  <c r="O86" i="4"/>
  <c r="E114" i="7" s="1"/>
  <c r="O85" i="4"/>
  <c r="E368" i="7" s="1"/>
  <c r="F368" i="7" s="1"/>
  <c r="E370" i="7" s="1"/>
  <c r="F370" i="7" s="1"/>
  <c r="O84" i="4"/>
  <c r="E386" i="7" s="1"/>
  <c r="O83" i="4"/>
  <c r="E398" i="7" s="1"/>
  <c r="O82" i="4"/>
  <c r="E380" i="7" s="1"/>
  <c r="V81" i="4"/>
  <c r="I110" i="7" s="1"/>
  <c r="V80" i="4"/>
  <c r="I109" i="7" s="1"/>
  <c r="J109" i="7" s="1"/>
  <c r="L109" i="7" s="1"/>
  <c r="O79" i="4"/>
  <c r="E106" i="7" s="1"/>
  <c r="O78" i="4"/>
  <c r="E108" i="7" s="1"/>
  <c r="O77" i="4"/>
  <c r="E107" i="7" s="1"/>
  <c r="V76" i="4"/>
  <c r="I105" i="7" s="1"/>
  <c r="J105" i="7" s="1"/>
  <c r="O75" i="4"/>
  <c r="E153" i="7" s="1"/>
  <c r="O74" i="4"/>
  <c r="E154" i="7" s="1"/>
  <c r="O73" i="4"/>
  <c r="E86" i="7" s="1"/>
  <c r="O72" i="4"/>
  <c r="E12" i="7" s="1"/>
  <c r="F12" i="7" s="1"/>
  <c r="O71" i="4"/>
  <c r="E5" i="7" s="1"/>
  <c r="O70" i="4"/>
  <c r="E307" i="7" s="1"/>
  <c r="O69" i="4"/>
  <c r="E305" i="7" s="1"/>
  <c r="O68" i="4"/>
  <c r="E304" i="7" s="1"/>
  <c r="O67" i="4"/>
  <c r="E48" i="7" s="1"/>
  <c r="O66" i="4"/>
  <c r="E303" i="7" s="1"/>
  <c r="O65" i="4"/>
  <c r="E302" i="7" s="1"/>
  <c r="O64" i="4"/>
  <c r="E37" i="7" s="1"/>
  <c r="K37" i="7" s="1"/>
  <c r="O63" i="4"/>
  <c r="E36" i="7" s="1"/>
  <c r="O62" i="4"/>
  <c r="E33" i="7" s="1"/>
  <c r="O61" i="4"/>
  <c r="E35" i="7" s="1"/>
  <c r="O60" i="4"/>
  <c r="E34" i="7" s="1"/>
  <c r="F34" i="7" s="1"/>
  <c r="O59" i="4"/>
  <c r="E32" i="7" s="1"/>
  <c r="O56" i="4"/>
  <c r="E26" i="7" s="1"/>
  <c r="O55" i="4"/>
  <c r="E25" i="7" s="1"/>
  <c r="O51" i="4"/>
  <c r="E21" i="7" s="1"/>
  <c r="F21" i="7" s="1"/>
  <c r="O50" i="4"/>
  <c r="E20" i="7" s="1"/>
  <c r="O49" i="4"/>
  <c r="E19" i="7" s="1"/>
  <c r="O48" i="4"/>
  <c r="E41" i="7" s="1"/>
  <c r="O47" i="4"/>
  <c r="E306" i="7" s="1"/>
  <c r="O46" i="4"/>
  <c r="E154" i="9" s="1"/>
  <c r="O45" i="4"/>
  <c r="E153" i="9" s="1"/>
  <c r="O44" i="4"/>
  <c r="E152" i="9" s="1"/>
  <c r="O43" i="4"/>
  <c r="E151" i="9" s="1"/>
  <c r="K151" i="9" s="1"/>
  <c r="O42" i="4"/>
  <c r="E150" i="9" s="1"/>
  <c r="O41" i="4"/>
  <c r="E149" i="9" s="1"/>
  <c r="O40" i="4"/>
  <c r="E221" i="9" s="1"/>
  <c r="O38" i="4"/>
  <c r="E245" i="9" s="1"/>
  <c r="F245" i="9" s="1"/>
  <c r="E250" i="9" s="1"/>
  <c r="K250" i="9" s="1"/>
  <c r="O37" i="4"/>
  <c r="E246" i="9" s="1"/>
  <c r="O34" i="4"/>
  <c r="E224" i="9" s="1"/>
  <c r="O33" i="4"/>
  <c r="E319" i="7" s="1"/>
  <c r="O29" i="4"/>
  <c r="E249" i="9" s="1"/>
  <c r="F249" i="9" s="1"/>
  <c r="O28" i="4"/>
  <c r="E248" i="9" s="1"/>
  <c r="O27" i="4"/>
  <c r="E247" i="9" s="1"/>
  <c r="O26" i="4"/>
  <c r="E152" i="7" s="1"/>
  <c r="O25" i="4"/>
  <c r="E241" i="7" s="1"/>
  <c r="K241" i="7" s="1"/>
  <c r="O24" i="4"/>
  <c r="E201" i="7" s="1"/>
  <c r="O23" i="4"/>
  <c r="E259" i="7" s="1"/>
  <c r="O22" i="4"/>
  <c r="E444" i="7" s="1"/>
  <c r="O21" i="4"/>
  <c r="E73" i="7" s="1"/>
  <c r="K73" i="7" s="1"/>
  <c r="O20" i="4"/>
  <c r="E121" i="7" s="1"/>
  <c r="O19" i="4"/>
  <c r="E269" i="9" s="1"/>
  <c r="O18" i="4"/>
  <c r="E318" i="7" s="1"/>
  <c r="O17" i="4"/>
  <c r="E222" i="9" s="1"/>
  <c r="F222" i="9" s="1"/>
  <c r="O13" i="4"/>
  <c r="E223" i="9" s="1"/>
  <c r="V12" i="4"/>
  <c r="I284" i="7" s="1"/>
  <c r="J284" i="7" s="1"/>
  <c r="V11" i="4"/>
  <c r="I436" i="7" s="1"/>
  <c r="V10" i="4"/>
  <c r="I443" i="7" s="1"/>
  <c r="V9" i="4"/>
  <c r="I224" i="7" s="1"/>
  <c r="V8" i="4"/>
  <c r="I258" i="7" s="1"/>
  <c r="J258" i="7" s="1"/>
  <c r="V7" i="4"/>
  <c r="I272" i="7" s="1"/>
  <c r="J272" i="7" s="1"/>
  <c r="V6" i="4"/>
  <c r="I251" i="7" s="1"/>
  <c r="K251" i="7" s="1"/>
  <c r="V5" i="4"/>
  <c r="I265" i="7" s="1"/>
  <c r="J265" i="7" s="1"/>
  <c r="F446" i="7"/>
  <c r="H446" i="7"/>
  <c r="J446" i="7"/>
  <c r="K446" i="7"/>
  <c r="H445" i="7"/>
  <c r="J445" i="7"/>
  <c r="H444" i="7"/>
  <c r="J444" i="7"/>
  <c r="F443" i="7"/>
  <c r="H443" i="7"/>
  <c r="H447" i="7" s="1"/>
  <c r="F71" i="8" s="1"/>
  <c r="F439" i="7"/>
  <c r="H439" i="7"/>
  <c r="J439" i="7"/>
  <c r="K439" i="7"/>
  <c r="H438" i="7"/>
  <c r="J438" i="7"/>
  <c r="H437" i="7"/>
  <c r="J437" i="7"/>
  <c r="F436" i="7"/>
  <c r="H436" i="7"/>
  <c r="F432" i="7"/>
  <c r="F433" i="7" s="1"/>
  <c r="E69" i="8" s="1"/>
  <c r="E200" i="7" s="1"/>
  <c r="H432" i="7"/>
  <c r="H433" i="7" s="1"/>
  <c r="F69" i="8" s="1"/>
  <c r="G200" i="7" s="1"/>
  <c r="H200" i="7" s="1"/>
  <c r="J432" i="7"/>
  <c r="J433" i="7" s="1"/>
  <c r="G69" i="8" s="1"/>
  <c r="I200" i="7" s="1"/>
  <c r="J200" i="7" s="1"/>
  <c r="K432" i="7"/>
  <c r="H429" i="7"/>
  <c r="F68" i="8" s="1"/>
  <c r="G199" i="7" s="1"/>
  <c r="H199" i="7" s="1"/>
  <c r="F428" i="7"/>
  <c r="H428" i="7"/>
  <c r="J428" i="7"/>
  <c r="K428" i="7"/>
  <c r="F427" i="7"/>
  <c r="F429" i="7" s="1"/>
  <c r="E68" i="8" s="1"/>
  <c r="E199" i="7" s="1"/>
  <c r="H427" i="7"/>
  <c r="J427" i="7"/>
  <c r="J429" i="7" s="1"/>
  <c r="G68" i="8" s="1"/>
  <c r="I199" i="7" s="1"/>
  <c r="J199" i="7" s="1"/>
  <c r="K427" i="7"/>
  <c r="F423" i="7"/>
  <c r="H423" i="7"/>
  <c r="J423" i="7"/>
  <c r="K423" i="7"/>
  <c r="H416" i="7"/>
  <c r="J416" i="7"/>
  <c r="F415" i="7"/>
  <c r="H415" i="7"/>
  <c r="J415" i="7"/>
  <c r="K415" i="7"/>
  <c r="F414" i="7"/>
  <c r="H414" i="7"/>
  <c r="E416" i="7" s="1"/>
  <c r="F416" i="7" s="1"/>
  <c r="J414" i="7"/>
  <c r="K414" i="7"/>
  <c r="F410" i="7"/>
  <c r="J410" i="7"/>
  <c r="F409" i="7"/>
  <c r="H409" i="7"/>
  <c r="J409" i="7"/>
  <c r="K409" i="7"/>
  <c r="F408" i="7"/>
  <c r="H408" i="7"/>
  <c r="J408" i="7"/>
  <c r="K408" i="7"/>
  <c r="F407" i="7"/>
  <c r="H407" i="7"/>
  <c r="J407" i="7"/>
  <c r="K407" i="7"/>
  <c r="F406" i="7"/>
  <c r="H406" i="7"/>
  <c r="J406" i="7"/>
  <c r="K406" i="7"/>
  <c r="F402" i="7"/>
  <c r="G402" i="7"/>
  <c r="K402" i="7" s="1"/>
  <c r="J402" i="7"/>
  <c r="F401" i="7"/>
  <c r="H401" i="7"/>
  <c r="J401" i="7"/>
  <c r="K401" i="7"/>
  <c r="F400" i="7"/>
  <c r="H400" i="7"/>
  <c r="J400" i="7"/>
  <c r="K400" i="7"/>
  <c r="H399" i="7"/>
  <c r="J399" i="7"/>
  <c r="H398" i="7"/>
  <c r="J398" i="7"/>
  <c r="J403" i="7" s="1"/>
  <c r="G64" i="8" s="1"/>
  <c r="I167" i="7" s="1"/>
  <c r="J167" i="7" s="1"/>
  <c r="F394" i="7"/>
  <c r="H394" i="7"/>
  <c r="J394" i="7"/>
  <c r="K394" i="7"/>
  <c r="F393" i="7"/>
  <c r="H393" i="7"/>
  <c r="J393" i="7"/>
  <c r="K393" i="7"/>
  <c r="F392" i="7"/>
  <c r="H392" i="7"/>
  <c r="J392" i="7"/>
  <c r="K392" i="7"/>
  <c r="F391" i="7"/>
  <c r="H391" i="7"/>
  <c r="J391" i="7"/>
  <c r="K391" i="7"/>
  <c r="H387" i="7"/>
  <c r="H388" i="7" s="1"/>
  <c r="F62" i="8" s="1"/>
  <c r="G168" i="7" s="1"/>
  <c r="H168" i="7" s="1"/>
  <c r="J387" i="7"/>
  <c r="H386" i="7"/>
  <c r="J386" i="7"/>
  <c r="J388" i="7" s="1"/>
  <c r="G62" i="8" s="1"/>
  <c r="F382" i="7"/>
  <c r="H382" i="7"/>
  <c r="J382" i="7"/>
  <c r="K382" i="7"/>
  <c r="F381" i="7"/>
  <c r="H381" i="7"/>
  <c r="J381" i="7"/>
  <c r="K381" i="7"/>
  <c r="H380" i="7"/>
  <c r="J380" i="7"/>
  <c r="H379" i="7"/>
  <c r="J379" i="7"/>
  <c r="J383" i="7" s="1"/>
  <c r="G61" i="8" s="1"/>
  <c r="I161" i="7" s="1"/>
  <c r="J161" i="7" s="1"/>
  <c r="F376" i="7"/>
  <c r="E60" i="8" s="1"/>
  <c r="E364" i="7" s="1"/>
  <c r="J376" i="7"/>
  <c r="G60" i="8" s="1"/>
  <c r="I364" i="7" s="1"/>
  <c r="J364" i="7" s="1"/>
  <c r="F375" i="7"/>
  <c r="H375" i="7"/>
  <c r="L375" i="7" s="1"/>
  <c r="J375" i="7"/>
  <c r="K375" i="7"/>
  <c r="F374" i="7"/>
  <c r="H374" i="7"/>
  <c r="H376" i="7" s="1"/>
  <c r="F60" i="8" s="1"/>
  <c r="G364" i="7" s="1"/>
  <c r="H364" i="7" s="1"/>
  <c r="J374" i="7"/>
  <c r="K374" i="7"/>
  <c r="H370" i="7"/>
  <c r="J370" i="7"/>
  <c r="J371" i="7" s="1"/>
  <c r="G59" i="8" s="1"/>
  <c r="I363" i="7" s="1"/>
  <c r="J363" i="7" s="1"/>
  <c r="H369" i="7"/>
  <c r="J369" i="7"/>
  <c r="K369" i="7"/>
  <c r="H368" i="7"/>
  <c r="H371" i="7" s="1"/>
  <c r="F59" i="8" s="1"/>
  <c r="G363" i="7" s="1"/>
  <c r="H363" i="7" s="1"/>
  <c r="J368" i="7"/>
  <c r="K368" i="7"/>
  <c r="F359" i="7"/>
  <c r="H359" i="7"/>
  <c r="F358" i="7"/>
  <c r="H358" i="7"/>
  <c r="J358" i="7"/>
  <c r="K358" i="7"/>
  <c r="F357" i="7"/>
  <c r="H357" i="7"/>
  <c r="I359" i="7" s="1"/>
  <c r="K359" i="7" s="1"/>
  <c r="J357" i="7"/>
  <c r="K357" i="7"/>
  <c r="F354" i="7"/>
  <c r="J354" i="7"/>
  <c r="G56" i="8" s="1"/>
  <c r="I343" i="7" s="1"/>
  <c r="J343" i="7" s="1"/>
  <c r="F353" i="7"/>
  <c r="H353" i="7"/>
  <c r="H354" i="7" s="1"/>
  <c r="F56" i="8" s="1"/>
  <c r="G343" i="7" s="1"/>
  <c r="H343" i="7" s="1"/>
  <c r="H344" i="7" s="1"/>
  <c r="F54" i="8" s="1"/>
  <c r="G126" i="7" s="1"/>
  <c r="H126" i="7" s="1"/>
  <c r="J353" i="7"/>
  <c r="K353" i="7"/>
  <c r="F349" i="7"/>
  <c r="H349" i="7"/>
  <c r="I349" i="7"/>
  <c r="J349" i="7" s="1"/>
  <c r="F348" i="7"/>
  <c r="H348" i="7"/>
  <c r="J348" i="7"/>
  <c r="K348" i="7"/>
  <c r="F347" i="7"/>
  <c r="H347" i="7"/>
  <c r="H350" i="7" s="1"/>
  <c r="J347" i="7"/>
  <c r="K347" i="7"/>
  <c r="F342" i="7"/>
  <c r="H342" i="7"/>
  <c r="J342" i="7"/>
  <c r="K342" i="7"/>
  <c r="F341" i="7"/>
  <c r="H341" i="7"/>
  <c r="J341" i="7"/>
  <c r="K341" i="7"/>
  <c r="F337" i="7"/>
  <c r="H337" i="7"/>
  <c r="F336" i="7"/>
  <c r="H336" i="7"/>
  <c r="J336" i="7"/>
  <c r="K336" i="7"/>
  <c r="F335" i="7"/>
  <c r="H335" i="7"/>
  <c r="J335" i="7"/>
  <c r="K335" i="7"/>
  <c r="F332" i="7"/>
  <c r="E52" i="8" s="1"/>
  <c r="E115" i="7" s="1"/>
  <c r="H332" i="7"/>
  <c r="F331" i="7"/>
  <c r="H331" i="7"/>
  <c r="J331" i="7"/>
  <c r="J332" i="7" s="1"/>
  <c r="G52" i="8" s="1"/>
  <c r="I115" i="7" s="1"/>
  <c r="J115" i="7" s="1"/>
  <c r="K331" i="7"/>
  <c r="F327" i="7"/>
  <c r="H327" i="7"/>
  <c r="F326" i="7"/>
  <c r="H326" i="7"/>
  <c r="J326" i="7"/>
  <c r="K326" i="7"/>
  <c r="F325" i="7"/>
  <c r="F328" i="7" s="1"/>
  <c r="E51" i="8" s="1"/>
  <c r="E98" i="7" s="1"/>
  <c r="H325" i="7"/>
  <c r="J325" i="7"/>
  <c r="K325" i="7"/>
  <c r="H321" i="7"/>
  <c r="J321" i="7"/>
  <c r="H320" i="7"/>
  <c r="H322" i="7" s="1"/>
  <c r="F50" i="8" s="1"/>
  <c r="G97" i="7" s="1"/>
  <c r="H97" i="7" s="1"/>
  <c r="J320" i="7"/>
  <c r="J322" i="7" s="1"/>
  <c r="G50" i="8" s="1"/>
  <c r="I97" i="7" s="1"/>
  <c r="J97" i="7" s="1"/>
  <c r="H319" i="7"/>
  <c r="J319" i="7"/>
  <c r="H318" i="7"/>
  <c r="J318" i="7"/>
  <c r="F314" i="7"/>
  <c r="H314" i="7"/>
  <c r="F313" i="7"/>
  <c r="H313" i="7"/>
  <c r="J313" i="7"/>
  <c r="K313" i="7"/>
  <c r="F312" i="7"/>
  <c r="H312" i="7"/>
  <c r="J312" i="7"/>
  <c r="K312" i="7"/>
  <c r="H308" i="7"/>
  <c r="J308" i="7"/>
  <c r="H307" i="7"/>
  <c r="J307" i="7"/>
  <c r="H306" i="7"/>
  <c r="J306" i="7"/>
  <c r="H305" i="7"/>
  <c r="J305" i="7"/>
  <c r="H304" i="7"/>
  <c r="J304" i="7"/>
  <c r="H303" i="7"/>
  <c r="J303" i="7"/>
  <c r="H302" i="7"/>
  <c r="J302" i="7"/>
  <c r="J309" i="7" s="1"/>
  <c r="G48" i="8" s="1"/>
  <c r="I92" i="7" s="1"/>
  <c r="J92" i="7" s="1"/>
  <c r="H299" i="7"/>
  <c r="F47" i="8" s="1"/>
  <c r="G88" i="7" s="1"/>
  <c r="H88" i="7" s="1"/>
  <c r="F298" i="7"/>
  <c r="H298" i="7"/>
  <c r="J298" i="7"/>
  <c r="K298" i="7"/>
  <c r="F297" i="7"/>
  <c r="H297" i="7"/>
  <c r="J297" i="7"/>
  <c r="J299" i="7" s="1"/>
  <c r="G47" i="8" s="1"/>
  <c r="I88" i="7" s="1"/>
  <c r="J88" i="7" s="1"/>
  <c r="K297" i="7"/>
  <c r="H294" i="7"/>
  <c r="F293" i="7"/>
  <c r="H293" i="7"/>
  <c r="I293" i="7"/>
  <c r="J293" i="7" s="1"/>
  <c r="F292" i="7"/>
  <c r="H292" i="7"/>
  <c r="J292" i="7"/>
  <c r="K292" i="7"/>
  <c r="F291" i="7"/>
  <c r="H291" i="7"/>
  <c r="J291" i="7"/>
  <c r="K291" i="7"/>
  <c r="H288" i="7"/>
  <c r="F45" i="8" s="1"/>
  <c r="F287" i="7"/>
  <c r="H287" i="7"/>
  <c r="J287" i="7"/>
  <c r="K287" i="7"/>
  <c r="H286" i="7"/>
  <c r="J286" i="7"/>
  <c r="H285" i="7"/>
  <c r="J285" i="7"/>
  <c r="F284" i="7"/>
  <c r="H284" i="7"/>
  <c r="K284" i="7"/>
  <c r="J281" i="7"/>
  <c r="G44" i="8" s="1"/>
  <c r="I74" i="7" s="1"/>
  <c r="J74" i="7" s="1"/>
  <c r="J75" i="7" s="1"/>
  <c r="G13" i="8" s="1"/>
  <c r="I34" i="9" s="1"/>
  <c r="J34" i="9" s="1"/>
  <c r="F280" i="7"/>
  <c r="H280" i="7"/>
  <c r="J280" i="7"/>
  <c r="K280" i="7"/>
  <c r="F279" i="7"/>
  <c r="F281" i="7" s="1"/>
  <c r="H279" i="7"/>
  <c r="H281" i="7" s="1"/>
  <c r="F44" i="8" s="1"/>
  <c r="G74" i="7" s="1"/>
  <c r="H74" i="7" s="1"/>
  <c r="J279" i="7"/>
  <c r="K279" i="7"/>
  <c r="F275" i="7"/>
  <c r="H275" i="7"/>
  <c r="J275" i="7"/>
  <c r="K275" i="7"/>
  <c r="H274" i="7"/>
  <c r="J274" i="7"/>
  <c r="H273" i="7"/>
  <c r="J273" i="7"/>
  <c r="F272" i="7"/>
  <c r="H272" i="7"/>
  <c r="K272" i="7"/>
  <c r="F268" i="7"/>
  <c r="H268" i="7"/>
  <c r="J268" i="7"/>
  <c r="K268" i="7"/>
  <c r="H267" i="7"/>
  <c r="J267" i="7"/>
  <c r="H266" i="7"/>
  <c r="J266" i="7"/>
  <c r="F265" i="7"/>
  <c r="H265" i="7"/>
  <c r="K265" i="7"/>
  <c r="H262" i="7"/>
  <c r="F261" i="7"/>
  <c r="H261" i="7"/>
  <c r="J261" i="7"/>
  <c r="J262" i="7" s="1"/>
  <c r="G41" i="8" s="1"/>
  <c r="K261" i="7"/>
  <c r="H260" i="7"/>
  <c r="J260" i="7"/>
  <c r="F259" i="7"/>
  <c r="E260" i="7" s="1"/>
  <c r="H259" i="7"/>
  <c r="J259" i="7"/>
  <c r="K259" i="7"/>
  <c r="F258" i="7"/>
  <c r="H258" i="7"/>
  <c r="K258" i="7"/>
  <c r="F254" i="7"/>
  <c r="H254" i="7"/>
  <c r="J254" i="7"/>
  <c r="K254" i="7"/>
  <c r="H253" i="7"/>
  <c r="J253" i="7"/>
  <c r="H252" i="7"/>
  <c r="J252" i="7"/>
  <c r="F251" i="7"/>
  <c r="H251" i="7"/>
  <c r="J251" i="7"/>
  <c r="F247" i="7"/>
  <c r="J247" i="7"/>
  <c r="K247" i="7"/>
  <c r="F246" i="7"/>
  <c r="F248" i="7" s="1"/>
  <c r="E39" i="8" s="1"/>
  <c r="E50" i="7" s="1"/>
  <c r="H246" i="7"/>
  <c r="L246" i="7" s="1"/>
  <c r="J246" i="7"/>
  <c r="J248" i="7" s="1"/>
  <c r="G39" i="8" s="1"/>
  <c r="I50" i="7" s="1"/>
  <c r="J50" i="7" s="1"/>
  <c r="J51" i="7" s="1"/>
  <c r="G8" i="8" s="1"/>
  <c r="I9" i="9" s="1"/>
  <c r="J9" i="9" s="1"/>
  <c r="K246" i="7"/>
  <c r="H243" i="7"/>
  <c r="J243" i="7"/>
  <c r="G38" i="8" s="1"/>
  <c r="I44" i="7" s="1"/>
  <c r="J44" i="7" s="1"/>
  <c r="H242" i="7"/>
  <c r="J242" i="7"/>
  <c r="F241" i="7"/>
  <c r="E242" i="7" s="1"/>
  <c r="F242" i="7" s="1"/>
  <c r="H241" i="7"/>
  <c r="J241" i="7"/>
  <c r="F238" i="7"/>
  <c r="E37" i="8" s="1"/>
  <c r="E43" i="7" s="1"/>
  <c r="F237" i="7"/>
  <c r="H237" i="7"/>
  <c r="L237" i="7" s="1"/>
  <c r="J237" i="7"/>
  <c r="K237" i="7"/>
  <c r="F236" i="7"/>
  <c r="H236" i="7"/>
  <c r="L236" i="7" s="1"/>
  <c r="J236" i="7"/>
  <c r="J238" i="7" s="1"/>
  <c r="G37" i="8" s="1"/>
  <c r="I43" i="7" s="1"/>
  <c r="J43" i="7" s="1"/>
  <c r="K236" i="7"/>
  <c r="H233" i="7"/>
  <c r="F232" i="7"/>
  <c r="H232" i="7"/>
  <c r="J232" i="7"/>
  <c r="K232" i="7"/>
  <c r="F231" i="7"/>
  <c r="F233" i="7" s="1"/>
  <c r="E36" i="8" s="1"/>
  <c r="E28" i="7" s="1"/>
  <c r="H231" i="7"/>
  <c r="J231" i="7"/>
  <c r="K231" i="7"/>
  <c r="F227" i="7"/>
  <c r="H227" i="7"/>
  <c r="J227" i="7"/>
  <c r="K227" i="7"/>
  <c r="H226" i="7"/>
  <c r="J226" i="7"/>
  <c r="H225" i="7"/>
  <c r="J225" i="7"/>
  <c r="F224" i="7"/>
  <c r="H224" i="7"/>
  <c r="H228" i="7" s="1"/>
  <c r="F35" i="8" s="1"/>
  <c r="G417" i="7" s="1"/>
  <c r="H417" i="7" s="1"/>
  <c r="J224" i="7"/>
  <c r="K224" i="7"/>
  <c r="F220" i="7"/>
  <c r="F221" i="7" s="1"/>
  <c r="H220" i="7"/>
  <c r="H221" i="7" s="1"/>
  <c r="F34" i="8" s="1"/>
  <c r="G14" i="7" s="1"/>
  <c r="H14" i="7" s="1"/>
  <c r="F218" i="7"/>
  <c r="H218" i="7"/>
  <c r="J218" i="7"/>
  <c r="K218" i="7"/>
  <c r="F217" i="7"/>
  <c r="H217" i="7"/>
  <c r="J217" i="7"/>
  <c r="K217" i="7"/>
  <c r="F213" i="7"/>
  <c r="F214" i="7" s="1"/>
  <c r="E33" i="8" s="1"/>
  <c r="E13" i="7" s="1"/>
  <c r="H213" i="7"/>
  <c r="H214" i="7" s="1"/>
  <c r="F211" i="7"/>
  <c r="H211" i="7"/>
  <c r="J211" i="7"/>
  <c r="K211" i="7"/>
  <c r="F210" i="7"/>
  <c r="H210" i="7"/>
  <c r="J210" i="7"/>
  <c r="K210" i="7"/>
  <c r="F206" i="7"/>
  <c r="H206" i="7"/>
  <c r="J206" i="7"/>
  <c r="K206" i="7"/>
  <c r="F205" i="7"/>
  <c r="F207" i="7" s="1"/>
  <c r="E32" i="8" s="1"/>
  <c r="E198" i="9" s="1"/>
  <c r="H205" i="7"/>
  <c r="L205" i="7" s="1"/>
  <c r="J205" i="7"/>
  <c r="K205" i="7"/>
  <c r="F201" i="7"/>
  <c r="H201" i="7"/>
  <c r="J201" i="7"/>
  <c r="K201" i="7"/>
  <c r="F194" i="7"/>
  <c r="H194" i="7"/>
  <c r="J194" i="7"/>
  <c r="K194" i="7"/>
  <c r="F193" i="7"/>
  <c r="H193" i="7"/>
  <c r="J193" i="7"/>
  <c r="K193" i="7"/>
  <c r="F192" i="7"/>
  <c r="H192" i="7"/>
  <c r="J192" i="7"/>
  <c r="K192" i="7"/>
  <c r="H191" i="7"/>
  <c r="J191" i="7"/>
  <c r="F186" i="7"/>
  <c r="J186" i="7"/>
  <c r="K186" i="7"/>
  <c r="F185" i="7"/>
  <c r="J185" i="7"/>
  <c r="F184" i="7"/>
  <c r="H184" i="7"/>
  <c r="J184" i="7"/>
  <c r="K184" i="7"/>
  <c r="F183" i="7"/>
  <c r="H183" i="7"/>
  <c r="J183" i="7"/>
  <c r="K183" i="7"/>
  <c r="F182" i="7"/>
  <c r="H182" i="7"/>
  <c r="J182" i="7"/>
  <c r="K182" i="7"/>
  <c r="F181" i="7"/>
  <c r="H181" i="7"/>
  <c r="J181" i="7"/>
  <c r="K181" i="7"/>
  <c r="F180" i="7"/>
  <c r="H180" i="7"/>
  <c r="J180" i="7"/>
  <c r="K180" i="7"/>
  <c r="F179" i="7"/>
  <c r="H179" i="7"/>
  <c r="J179" i="7"/>
  <c r="K179" i="7"/>
  <c r="H178" i="7"/>
  <c r="J178" i="7"/>
  <c r="K178" i="7"/>
  <c r="F177" i="7"/>
  <c r="H177" i="7"/>
  <c r="J177" i="7"/>
  <c r="K177" i="7"/>
  <c r="F176" i="7"/>
  <c r="H176" i="7"/>
  <c r="J176" i="7"/>
  <c r="K176" i="7"/>
  <c r="F175" i="7"/>
  <c r="H175" i="7"/>
  <c r="J175" i="7"/>
  <c r="K175" i="7"/>
  <c r="H174" i="7"/>
  <c r="J174" i="7"/>
  <c r="K174" i="7"/>
  <c r="F173" i="7"/>
  <c r="H173" i="7"/>
  <c r="J173" i="7"/>
  <c r="J187" i="7" s="1"/>
  <c r="G29" i="8" s="1"/>
  <c r="K173" i="7"/>
  <c r="F154" i="7"/>
  <c r="H154" i="7"/>
  <c r="J154" i="7"/>
  <c r="K154" i="7"/>
  <c r="F153" i="7"/>
  <c r="H153" i="7"/>
  <c r="J153" i="7"/>
  <c r="K153" i="7"/>
  <c r="F152" i="7"/>
  <c r="H152" i="7"/>
  <c r="J152" i="7"/>
  <c r="K152" i="7"/>
  <c r="F151" i="7"/>
  <c r="H151" i="7"/>
  <c r="J151" i="7"/>
  <c r="K151" i="7"/>
  <c r="F150" i="7"/>
  <c r="H150" i="7"/>
  <c r="J150" i="7"/>
  <c r="K150" i="7"/>
  <c r="F147" i="7"/>
  <c r="E25" i="8" s="1"/>
  <c r="E82" i="9" s="1"/>
  <c r="F146" i="7"/>
  <c r="H146" i="7"/>
  <c r="J146" i="7"/>
  <c r="K146" i="7"/>
  <c r="F145" i="7"/>
  <c r="H145" i="7"/>
  <c r="J145" i="7"/>
  <c r="K145" i="7"/>
  <c r="F144" i="7"/>
  <c r="H144" i="7"/>
  <c r="I144" i="7"/>
  <c r="K144" i="7" s="1"/>
  <c r="F143" i="7"/>
  <c r="H143" i="7"/>
  <c r="J143" i="7"/>
  <c r="K143" i="7"/>
  <c r="F142" i="7"/>
  <c r="H142" i="7"/>
  <c r="H147" i="7" s="1"/>
  <c r="F25" i="8" s="1"/>
  <c r="G82" i="9" s="1"/>
  <c r="J142" i="7"/>
  <c r="K142" i="7"/>
  <c r="F138" i="7"/>
  <c r="H138" i="7"/>
  <c r="I138" i="7"/>
  <c r="K138" i="7" s="1"/>
  <c r="F137" i="7"/>
  <c r="G137" i="7"/>
  <c r="K137" i="7" s="1"/>
  <c r="J137" i="7"/>
  <c r="F136" i="7"/>
  <c r="F139" i="7" s="1"/>
  <c r="H136" i="7"/>
  <c r="J136" i="7"/>
  <c r="K136" i="7"/>
  <c r="F133" i="7"/>
  <c r="E23" i="8" s="1"/>
  <c r="E80" i="9" s="1"/>
  <c r="F132" i="7"/>
  <c r="H132" i="7"/>
  <c r="F131" i="7"/>
  <c r="H131" i="7"/>
  <c r="H133" i="7" s="1"/>
  <c r="F23" i="8" s="1"/>
  <c r="G80" i="9" s="1"/>
  <c r="H80" i="9" s="1"/>
  <c r="J131" i="7"/>
  <c r="K131" i="7"/>
  <c r="F121" i="7"/>
  <c r="H121" i="7"/>
  <c r="J121" i="7"/>
  <c r="K121" i="7"/>
  <c r="F120" i="7"/>
  <c r="H120" i="7"/>
  <c r="J120" i="7"/>
  <c r="K120" i="7"/>
  <c r="F119" i="7"/>
  <c r="H119" i="7"/>
  <c r="J119" i="7"/>
  <c r="K119" i="7"/>
  <c r="F114" i="7"/>
  <c r="H114" i="7"/>
  <c r="J114" i="7"/>
  <c r="K114" i="7"/>
  <c r="F110" i="7"/>
  <c r="H110" i="7"/>
  <c r="J110" i="7"/>
  <c r="K110" i="7"/>
  <c r="F109" i="7"/>
  <c r="H109" i="7"/>
  <c r="F108" i="7"/>
  <c r="H108" i="7"/>
  <c r="J108" i="7"/>
  <c r="K108" i="7"/>
  <c r="F107" i="7"/>
  <c r="H107" i="7"/>
  <c r="J107" i="7"/>
  <c r="K107" i="7"/>
  <c r="F106" i="7"/>
  <c r="H106" i="7"/>
  <c r="J106" i="7"/>
  <c r="K106" i="7"/>
  <c r="F105" i="7"/>
  <c r="H105" i="7"/>
  <c r="F104" i="7"/>
  <c r="H104" i="7"/>
  <c r="J104" i="7"/>
  <c r="K104" i="7"/>
  <c r="F103" i="7"/>
  <c r="H103" i="7"/>
  <c r="J103" i="7"/>
  <c r="K103" i="7"/>
  <c r="F102" i="7"/>
  <c r="H102" i="7"/>
  <c r="J102" i="7"/>
  <c r="K102" i="7"/>
  <c r="F86" i="7"/>
  <c r="H86" i="7"/>
  <c r="J86" i="7"/>
  <c r="K86" i="7"/>
  <c r="J83" i="7"/>
  <c r="G15" i="8" s="1"/>
  <c r="I56" i="9" s="1"/>
  <c r="F82" i="7"/>
  <c r="F83" i="7" s="1"/>
  <c r="H82" i="7"/>
  <c r="H83" i="7" s="1"/>
  <c r="F15" i="8" s="1"/>
  <c r="G56" i="9" s="1"/>
  <c r="J82" i="7"/>
  <c r="K82" i="7"/>
  <c r="F79" i="7"/>
  <c r="E14" i="8" s="1"/>
  <c r="E55" i="9" s="1"/>
  <c r="F55" i="9" s="1"/>
  <c r="F78" i="7"/>
  <c r="H78" i="7"/>
  <c r="H79" i="7" s="1"/>
  <c r="F14" i="8" s="1"/>
  <c r="G55" i="9" s="1"/>
  <c r="J78" i="7"/>
  <c r="J79" i="7" s="1"/>
  <c r="G14" i="8" s="1"/>
  <c r="I55" i="9" s="1"/>
  <c r="J55" i="9" s="1"/>
  <c r="K78" i="7"/>
  <c r="F73" i="7"/>
  <c r="H73" i="7"/>
  <c r="J73" i="7"/>
  <c r="F69" i="7"/>
  <c r="H69" i="7"/>
  <c r="J69" i="7"/>
  <c r="K69" i="7"/>
  <c r="F68" i="7"/>
  <c r="H68" i="7"/>
  <c r="J68" i="7"/>
  <c r="K68" i="7"/>
  <c r="F63" i="7"/>
  <c r="F62" i="7"/>
  <c r="H62" i="7"/>
  <c r="H63" i="7" s="1"/>
  <c r="F11" i="8" s="1"/>
  <c r="G12" i="9" s="1"/>
  <c r="J62" i="7"/>
  <c r="J63" i="7" s="1"/>
  <c r="G11" i="8" s="1"/>
  <c r="I12" i="9" s="1"/>
  <c r="J59" i="7"/>
  <c r="G10" i="8" s="1"/>
  <c r="I11" i="9" s="1"/>
  <c r="J11" i="9" s="1"/>
  <c r="F58" i="7"/>
  <c r="F59" i="7" s="1"/>
  <c r="E10" i="8" s="1"/>
  <c r="E11" i="9" s="1"/>
  <c r="H58" i="7"/>
  <c r="H59" i="7" s="1"/>
  <c r="J58" i="7"/>
  <c r="K58" i="7"/>
  <c r="F54" i="7"/>
  <c r="F55" i="7" s="1"/>
  <c r="E9" i="8" s="1"/>
  <c r="E10" i="9" s="1"/>
  <c r="H54" i="7"/>
  <c r="J54" i="7"/>
  <c r="J55" i="7" s="1"/>
  <c r="G9" i="8" s="1"/>
  <c r="I10" i="9" s="1"/>
  <c r="J10" i="9" s="1"/>
  <c r="K54" i="7"/>
  <c r="E49" i="7"/>
  <c r="F49" i="7" s="1"/>
  <c r="H49" i="7"/>
  <c r="J49" i="7"/>
  <c r="F48" i="7"/>
  <c r="H48" i="7"/>
  <c r="J48" i="7"/>
  <c r="K48" i="7"/>
  <c r="E42" i="7"/>
  <c r="F42" i="7" s="1"/>
  <c r="H42" i="7"/>
  <c r="J42" i="7"/>
  <c r="F41" i="7"/>
  <c r="H41" i="7"/>
  <c r="J41" i="7"/>
  <c r="L41" i="7" s="1"/>
  <c r="K41" i="7"/>
  <c r="H40" i="7"/>
  <c r="J40" i="7"/>
  <c r="F39" i="7"/>
  <c r="E40" i="7" s="1"/>
  <c r="F40" i="7" s="1"/>
  <c r="L40" i="7" s="1"/>
  <c r="H39" i="7"/>
  <c r="J39" i="7"/>
  <c r="K39" i="7"/>
  <c r="H38" i="7"/>
  <c r="J38" i="7"/>
  <c r="H37" i="7"/>
  <c r="J37" i="7"/>
  <c r="F36" i="7"/>
  <c r="H36" i="7"/>
  <c r="J36" i="7"/>
  <c r="K36" i="7"/>
  <c r="F35" i="7"/>
  <c r="H35" i="7"/>
  <c r="J35" i="7"/>
  <c r="K35" i="7"/>
  <c r="J34" i="7"/>
  <c r="F33" i="7"/>
  <c r="H33" i="7"/>
  <c r="J33" i="7"/>
  <c r="K33" i="7"/>
  <c r="F32" i="7"/>
  <c r="H32" i="7"/>
  <c r="J32" i="7"/>
  <c r="K32" i="7"/>
  <c r="F27" i="7"/>
  <c r="H27" i="7"/>
  <c r="J27" i="7"/>
  <c r="K27" i="7"/>
  <c r="F26" i="7"/>
  <c r="H26" i="7"/>
  <c r="J26" i="7"/>
  <c r="K26" i="7"/>
  <c r="F25" i="7"/>
  <c r="H25" i="7"/>
  <c r="J25" i="7"/>
  <c r="K25" i="7"/>
  <c r="F24" i="7"/>
  <c r="H24" i="7"/>
  <c r="J24" i="7"/>
  <c r="K24" i="7"/>
  <c r="F23" i="7"/>
  <c r="H23" i="7"/>
  <c r="J23" i="7"/>
  <c r="K23" i="7"/>
  <c r="F22" i="7"/>
  <c r="H22" i="7"/>
  <c r="J22" i="7"/>
  <c r="K22" i="7"/>
  <c r="H21" i="7"/>
  <c r="J21" i="7"/>
  <c r="K21" i="7"/>
  <c r="F20" i="7"/>
  <c r="H20" i="7"/>
  <c r="J20" i="7"/>
  <c r="K20" i="7"/>
  <c r="F19" i="7"/>
  <c r="H19" i="7"/>
  <c r="J19" i="7"/>
  <c r="K19" i="7"/>
  <c r="F16" i="7"/>
  <c r="E5" i="8" s="1"/>
  <c r="E6" i="9" s="1"/>
  <c r="F15" i="7"/>
  <c r="H15" i="7"/>
  <c r="H16" i="7" s="1"/>
  <c r="F5" i="8" s="1"/>
  <c r="G6" i="9" s="1"/>
  <c r="H12" i="7"/>
  <c r="J12" i="7"/>
  <c r="K12" i="7"/>
  <c r="F9" i="7"/>
  <c r="E4" i="8" s="1"/>
  <c r="E5" i="9" s="1"/>
  <c r="F8" i="7"/>
  <c r="H8" i="7"/>
  <c r="H9" i="7" s="1"/>
  <c r="F4" i="8" s="1"/>
  <c r="G5" i="9" s="1"/>
  <c r="F5" i="7"/>
  <c r="H5" i="7"/>
  <c r="J5" i="7"/>
  <c r="K5" i="7"/>
  <c r="H291" i="9"/>
  <c r="G18" i="10" s="1"/>
  <c r="H18" i="10" s="1"/>
  <c r="F269" i="9"/>
  <c r="F291" i="9" s="1"/>
  <c r="E18" i="10" s="1"/>
  <c r="H269" i="9"/>
  <c r="J269" i="9"/>
  <c r="J291" i="9" s="1"/>
  <c r="I18" i="10" s="1"/>
  <c r="J18" i="10" s="1"/>
  <c r="K269" i="9"/>
  <c r="F251" i="9"/>
  <c r="H251" i="9"/>
  <c r="J251" i="9"/>
  <c r="K251" i="9"/>
  <c r="H250" i="9"/>
  <c r="J250" i="9"/>
  <c r="H249" i="9"/>
  <c r="J249" i="9"/>
  <c r="K249" i="9"/>
  <c r="F248" i="9"/>
  <c r="H248" i="9"/>
  <c r="J248" i="9"/>
  <c r="K248" i="9"/>
  <c r="F247" i="9"/>
  <c r="H247" i="9"/>
  <c r="J247" i="9"/>
  <c r="K247" i="9"/>
  <c r="F246" i="9"/>
  <c r="H246" i="9"/>
  <c r="J246" i="9"/>
  <c r="K246" i="9"/>
  <c r="H245" i="9"/>
  <c r="J245" i="9"/>
  <c r="K245" i="9"/>
  <c r="F225" i="9"/>
  <c r="H225" i="9"/>
  <c r="J225" i="9"/>
  <c r="K225" i="9"/>
  <c r="F224" i="9"/>
  <c r="H224" i="9"/>
  <c r="J224" i="9"/>
  <c r="K224" i="9"/>
  <c r="F223" i="9"/>
  <c r="H223" i="9"/>
  <c r="J223" i="9"/>
  <c r="K223" i="9"/>
  <c r="H222" i="9"/>
  <c r="J222" i="9"/>
  <c r="K222" i="9"/>
  <c r="F221" i="9"/>
  <c r="L221" i="9" s="1"/>
  <c r="H221" i="9"/>
  <c r="J221" i="9"/>
  <c r="K221" i="9"/>
  <c r="F154" i="9"/>
  <c r="H154" i="9"/>
  <c r="J154" i="9"/>
  <c r="K154" i="9"/>
  <c r="F153" i="9"/>
  <c r="H153" i="9"/>
  <c r="L153" i="9" s="1"/>
  <c r="J153" i="9"/>
  <c r="K153" i="9"/>
  <c r="F152" i="9"/>
  <c r="H152" i="9"/>
  <c r="J152" i="9"/>
  <c r="K152" i="9"/>
  <c r="H151" i="9"/>
  <c r="J151" i="9"/>
  <c r="F150" i="9"/>
  <c r="H150" i="9"/>
  <c r="J150" i="9"/>
  <c r="K150" i="9"/>
  <c r="F149" i="9"/>
  <c r="H149" i="9"/>
  <c r="J149" i="9"/>
  <c r="K149" i="9"/>
  <c r="F82" i="9"/>
  <c r="F80" i="9"/>
  <c r="F59" i="9"/>
  <c r="H59" i="9"/>
  <c r="J59" i="9"/>
  <c r="K59" i="9"/>
  <c r="F58" i="9"/>
  <c r="L58" i="9" s="1"/>
  <c r="H58" i="9"/>
  <c r="J58" i="9"/>
  <c r="K58" i="9"/>
  <c r="F57" i="9"/>
  <c r="H57" i="9"/>
  <c r="J57" i="9"/>
  <c r="K57" i="9"/>
  <c r="H56" i="9"/>
  <c r="J56" i="9"/>
  <c r="F54" i="9"/>
  <c r="H54" i="9"/>
  <c r="J54" i="9"/>
  <c r="K54" i="9"/>
  <c r="F53" i="9"/>
  <c r="H53" i="9"/>
  <c r="J53" i="9"/>
  <c r="K53" i="9"/>
  <c r="F32" i="9"/>
  <c r="H32" i="9"/>
  <c r="J32" i="9"/>
  <c r="K32" i="9"/>
  <c r="F31" i="9"/>
  <c r="H31" i="9"/>
  <c r="J31" i="9"/>
  <c r="K31" i="9"/>
  <c r="F30" i="9"/>
  <c r="H30" i="9"/>
  <c r="J30" i="9"/>
  <c r="K30" i="9"/>
  <c r="F29" i="9"/>
  <c r="H29" i="9"/>
  <c r="J29" i="9"/>
  <c r="K29" i="9"/>
  <c r="H12" i="9"/>
  <c r="J12" i="9"/>
  <c r="F11" i="9"/>
  <c r="F6" i="9"/>
  <c r="F5" i="9"/>
  <c r="H55" i="9" l="1"/>
  <c r="K55" i="9"/>
  <c r="H6" i="9"/>
  <c r="H82" i="9"/>
  <c r="F10" i="9"/>
  <c r="F198" i="9"/>
  <c r="H5" i="9"/>
  <c r="I157" i="7"/>
  <c r="J157" i="7" s="1"/>
  <c r="I127" i="9"/>
  <c r="J127" i="9" s="1"/>
  <c r="L105" i="7"/>
  <c r="K306" i="7"/>
  <c r="F306" i="7"/>
  <c r="L306" i="7" s="1"/>
  <c r="K304" i="7"/>
  <c r="F304" i="7"/>
  <c r="K386" i="7"/>
  <c r="F386" i="7"/>
  <c r="E387" i="7" s="1"/>
  <c r="K387" i="7" s="1"/>
  <c r="F151" i="9"/>
  <c r="L152" i="9"/>
  <c r="L27" i="7"/>
  <c r="L32" i="7"/>
  <c r="F37" i="7"/>
  <c r="L39" i="7"/>
  <c r="L42" i="7"/>
  <c r="F111" i="7"/>
  <c r="E19" i="8" s="1"/>
  <c r="E63" i="9" s="1"/>
  <c r="L178" i="7"/>
  <c r="F191" i="7"/>
  <c r="L210" i="7"/>
  <c r="J233" i="7"/>
  <c r="G36" i="8" s="1"/>
  <c r="I28" i="7" s="1"/>
  <c r="J28" i="7" s="1"/>
  <c r="H255" i="7"/>
  <c r="F40" i="8" s="1"/>
  <c r="F294" i="7"/>
  <c r="E46" i="8" s="1"/>
  <c r="E87" i="7" s="1"/>
  <c r="F87" i="7" s="1"/>
  <c r="F89" i="7" s="1"/>
  <c r="E16" i="8" s="1"/>
  <c r="E60" i="9" s="1"/>
  <c r="F299" i="7"/>
  <c r="E47" i="8" s="1"/>
  <c r="E88" i="7" s="1"/>
  <c r="F350" i="7"/>
  <c r="E55" i="8" s="1"/>
  <c r="E127" i="7" s="1"/>
  <c r="L380" i="7"/>
  <c r="J436" i="7"/>
  <c r="J440" i="7" s="1"/>
  <c r="G70" i="8" s="1"/>
  <c r="K436" i="7"/>
  <c r="K318" i="7"/>
  <c r="F318" i="7"/>
  <c r="L318" i="7" s="1"/>
  <c r="F444" i="7"/>
  <c r="E445" i="7" s="1"/>
  <c r="F445" i="7" s="1"/>
  <c r="L445" i="7" s="1"/>
  <c r="K444" i="7"/>
  <c r="K319" i="7"/>
  <c r="F319" i="7"/>
  <c r="E320" i="7" s="1"/>
  <c r="F320" i="7" s="1"/>
  <c r="L320" i="7" s="1"/>
  <c r="K302" i="7"/>
  <c r="F302" i="7"/>
  <c r="K305" i="7"/>
  <c r="F305" i="7"/>
  <c r="L305" i="7" s="1"/>
  <c r="F315" i="7"/>
  <c r="J443" i="7"/>
  <c r="K443" i="7"/>
  <c r="L57" i="9"/>
  <c r="L247" i="9"/>
  <c r="L5" i="7"/>
  <c r="L12" i="7"/>
  <c r="K105" i="7"/>
  <c r="K109" i="7"/>
  <c r="L136" i="7"/>
  <c r="L265" i="7"/>
  <c r="H338" i="7"/>
  <c r="I337" i="7"/>
  <c r="J337" i="7" s="1"/>
  <c r="F360" i="7"/>
  <c r="E57" i="8" s="1"/>
  <c r="E155" i="7" s="1"/>
  <c r="J288" i="7"/>
  <c r="G45" i="8" s="1"/>
  <c r="K303" i="7"/>
  <c r="F303" i="7"/>
  <c r="L303" i="7" s="1"/>
  <c r="K307" i="7"/>
  <c r="F307" i="7"/>
  <c r="K380" i="7"/>
  <c r="F380" i="7"/>
  <c r="L151" i="9"/>
  <c r="L191" i="7"/>
  <c r="L54" i="7"/>
  <c r="L86" i="7"/>
  <c r="J111" i="7"/>
  <c r="G19" i="8" s="1"/>
  <c r="I63" i="9" s="1"/>
  <c r="J63" i="9" s="1"/>
  <c r="I132" i="7"/>
  <c r="L145" i="7"/>
  <c r="F187" i="7"/>
  <c r="E29" i="8" s="1"/>
  <c r="J207" i="7"/>
  <c r="G32" i="8" s="1"/>
  <c r="I198" i="9" s="1"/>
  <c r="J198" i="9" s="1"/>
  <c r="J228" i="7"/>
  <c r="G35" i="8" s="1"/>
  <c r="I417" i="7" s="1"/>
  <c r="J417" i="7" s="1"/>
  <c r="J255" i="7"/>
  <c r="G40" i="8" s="1"/>
  <c r="J269" i="7"/>
  <c r="G42" i="8" s="1"/>
  <c r="K398" i="7"/>
  <c r="F398" i="7"/>
  <c r="J395" i="7"/>
  <c r="G63" i="8" s="1"/>
  <c r="I163" i="7" s="1"/>
  <c r="J163" i="7" s="1"/>
  <c r="G410" i="7"/>
  <c r="H440" i="7"/>
  <c r="F70" i="8" s="1"/>
  <c r="E225" i="7"/>
  <c r="E266" i="7"/>
  <c r="E285" i="7"/>
  <c r="E379" i="7"/>
  <c r="F338" i="7"/>
  <c r="E53" i="8" s="1"/>
  <c r="E122" i="7" s="1"/>
  <c r="K349" i="7"/>
  <c r="H383" i="7"/>
  <c r="F61" i="8" s="1"/>
  <c r="G161" i="7" s="1"/>
  <c r="H161" i="7" s="1"/>
  <c r="L393" i="7"/>
  <c r="F411" i="7"/>
  <c r="E65" i="8" s="1"/>
  <c r="E169" i="7" s="1"/>
  <c r="F169" i="7" s="1"/>
  <c r="J418" i="7"/>
  <c r="G66" i="8" s="1"/>
  <c r="I190" i="7" s="1"/>
  <c r="J190" i="7" s="1"/>
  <c r="E273" i="7"/>
  <c r="E437" i="7"/>
  <c r="F395" i="7"/>
  <c r="E63" i="8" s="1"/>
  <c r="E163" i="7" s="1"/>
  <c r="E252" i="7"/>
  <c r="E399" i="7"/>
  <c r="H276" i="7"/>
  <c r="F43" i="8" s="1"/>
  <c r="H315" i="7"/>
  <c r="F49" i="8" s="1"/>
  <c r="G93" i="7" s="1"/>
  <c r="H93" i="7" s="1"/>
  <c r="L325" i="7"/>
  <c r="L326" i="7"/>
  <c r="H360" i="7"/>
  <c r="F57" i="8" s="1"/>
  <c r="G155" i="7" s="1"/>
  <c r="H155" i="7" s="1"/>
  <c r="J411" i="7"/>
  <c r="G65" i="8" s="1"/>
  <c r="I169" i="7" s="1"/>
  <c r="J169" i="7" s="1"/>
  <c r="J447" i="7"/>
  <c r="G71" i="8" s="1"/>
  <c r="L269" i="9"/>
  <c r="L291" i="9" s="1"/>
  <c r="F18" i="10"/>
  <c r="K18" i="10"/>
  <c r="J267" i="9"/>
  <c r="I17" i="10" s="1"/>
  <c r="J17" i="10" s="1"/>
  <c r="L251" i="9"/>
  <c r="L249" i="9"/>
  <c r="L248" i="9"/>
  <c r="H267" i="9"/>
  <c r="G17" i="10" s="1"/>
  <c r="H17" i="10" s="1"/>
  <c r="L246" i="9"/>
  <c r="L245" i="9"/>
  <c r="J243" i="9"/>
  <c r="I16" i="10" s="1"/>
  <c r="J16" i="10" s="1"/>
  <c r="L225" i="9"/>
  <c r="L224" i="9"/>
  <c r="H243" i="9"/>
  <c r="G16" i="10" s="1"/>
  <c r="H16" i="10" s="1"/>
  <c r="L223" i="9"/>
  <c r="L222" i="9"/>
  <c r="L243" i="9" s="1"/>
  <c r="F243" i="9"/>
  <c r="E16" i="10" s="1"/>
  <c r="L154" i="9"/>
  <c r="H171" i="9"/>
  <c r="G13" i="10" s="1"/>
  <c r="H13" i="10" s="1"/>
  <c r="J171" i="9"/>
  <c r="I13" i="10" s="1"/>
  <c r="J13" i="10" s="1"/>
  <c r="L150" i="9"/>
  <c r="F171" i="9"/>
  <c r="E13" i="10" s="1"/>
  <c r="F13" i="10" s="1"/>
  <c r="L149" i="9"/>
  <c r="L59" i="9"/>
  <c r="L55" i="9"/>
  <c r="L54" i="9"/>
  <c r="L53" i="9"/>
  <c r="L32" i="9"/>
  <c r="L31" i="9"/>
  <c r="L30" i="9"/>
  <c r="L29" i="9"/>
  <c r="L446" i="7"/>
  <c r="F447" i="7"/>
  <c r="L444" i="7"/>
  <c r="L443" i="7"/>
  <c r="K445" i="7"/>
  <c r="L439" i="7"/>
  <c r="L436" i="7"/>
  <c r="F200" i="7"/>
  <c r="L200" i="7" s="1"/>
  <c r="K200" i="7"/>
  <c r="H69" i="8"/>
  <c r="L432" i="7"/>
  <c r="L433" i="7"/>
  <c r="L428" i="7"/>
  <c r="J202" i="7"/>
  <c r="G31" i="8" s="1"/>
  <c r="I197" i="9" s="1"/>
  <c r="J197" i="9" s="1"/>
  <c r="K199" i="7"/>
  <c r="F199" i="7"/>
  <c r="F202" i="7" s="1"/>
  <c r="E31" i="8" s="1"/>
  <c r="E197" i="9" s="1"/>
  <c r="L427" i="7"/>
  <c r="L429" i="7"/>
  <c r="L423" i="7"/>
  <c r="H418" i="7"/>
  <c r="F66" i="8" s="1"/>
  <c r="G190" i="7" s="1"/>
  <c r="H190" i="7" s="1"/>
  <c r="L415" i="7"/>
  <c r="L416" i="7"/>
  <c r="L414" i="7"/>
  <c r="L409" i="7"/>
  <c r="L408" i="7"/>
  <c r="K410" i="7"/>
  <c r="H410" i="7"/>
  <c r="L407" i="7"/>
  <c r="L406" i="7"/>
  <c r="L401" i="7"/>
  <c r="L400" i="7"/>
  <c r="L398" i="7"/>
  <c r="L394" i="7"/>
  <c r="H395" i="7"/>
  <c r="F63" i="8" s="1"/>
  <c r="G163" i="7" s="1"/>
  <c r="H163" i="7" s="1"/>
  <c r="L392" i="7"/>
  <c r="L391" i="7"/>
  <c r="F163" i="7"/>
  <c r="I168" i="7"/>
  <c r="J168" i="7" s="1"/>
  <c r="J170" i="7" s="1"/>
  <c r="G28" i="8" s="1"/>
  <c r="I126" i="9" s="1"/>
  <c r="J126" i="9" s="1"/>
  <c r="I162" i="7"/>
  <c r="J162" i="7" s="1"/>
  <c r="G162" i="7"/>
  <c r="H162" i="7" s="1"/>
  <c r="L382" i="7"/>
  <c r="L381" i="7"/>
  <c r="J365" i="7"/>
  <c r="G58" i="8" s="1"/>
  <c r="I156" i="7" s="1"/>
  <c r="J156" i="7" s="1"/>
  <c r="H365" i="7"/>
  <c r="F58" i="8" s="1"/>
  <c r="G156" i="7" s="1"/>
  <c r="H156" i="7" s="1"/>
  <c r="F364" i="7"/>
  <c r="K364" i="7"/>
  <c r="L374" i="7"/>
  <c r="L376" i="7"/>
  <c r="H60" i="8"/>
  <c r="L364" i="7"/>
  <c r="L369" i="7"/>
  <c r="K370" i="7"/>
  <c r="L370" i="7"/>
  <c r="F371" i="7"/>
  <c r="L368" i="7"/>
  <c r="L358" i="7"/>
  <c r="J359" i="7"/>
  <c r="F155" i="7"/>
  <c r="L357" i="7"/>
  <c r="J344" i="7"/>
  <c r="G54" i="8" s="1"/>
  <c r="I126" i="7" s="1"/>
  <c r="J126" i="7" s="1"/>
  <c r="L354" i="7"/>
  <c r="L353" i="7"/>
  <c r="E56" i="8"/>
  <c r="E343" i="7" s="1"/>
  <c r="L348" i="7"/>
  <c r="L349" i="7"/>
  <c r="J350" i="7"/>
  <c r="G55" i="8" s="1"/>
  <c r="I127" i="7" s="1"/>
  <c r="J127" i="7" s="1"/>
  <c r="J128" i="7" s="1"/>
  <c r="G22" i="8" s="1"/>
  <c r="I79" i="9" s="1"/>
  <c r="J79" i="9" s="1"/>
  <c r="F127" i="7"/>
  <c r="L347" i="7"/>
  <c r="L342" i="7"/>
  <c r="L341" i="7"/>
  <c r="L336" i="7"/>
  <c r="J338" i="7"/>
  <c r="G53" i="8" s="1"/>
  <c r="I122" i="7" s="1"/>
  <c r="J122" i="7" s="1"/>
  <c r="J123" i="7" s="1"/>
  <c r="G21" i="8" s="1"/>
  <c r="I78" i="9" s="1"/>
  <c r="J78" i="9" s="1"/>
  <c r="L337" i="7"/>
  <c r="K337" i="7"/>
  <c r="F122" i="7"/>
  <c r="F123" i="7" s="1"/>
  <c r="E21" i="8" s="1"/>
  <c r="E78" i="9" s="1"/>
  <c r="L335" i="7"/>
  <c r="L331" i="7"/>
  <c r="J116" i="7"/>
  <c r="G20" i="8" s="1"/>
  <c r="I77" i="9" s="1"/>
  <c r="J77" i="9" s="1"/>
  <c r="F115" i="7"/>
  <c r="F116" i="7" s="1"/>
  <c r="E20" i="8" s="1"/>
  <c r="E77" i="9" s="1"/>
  <c r="L332" i="7"/>
  <c r="H328" i="7"/>
  <c r="F51" i="8" s="1"/>
  <c r="G98" i="7" s="1"/>
  <c r="H98" i="7" s="1"/>
  <c r="I327" i="7"/>
  <c r="K327" i="7" s="1"/>
  <c r="H99" i="7"/>
  <c r="F18" i="8" s="1"/>
  <c r="G62" i="9" s="1"/>
  <c r="H62" i="9" s="1"/>
  <c r="F98" i="7"/>
  <c r="L319" i="7"/>
  <c r="L313" i="7"/>
  <c r="I314" i="7"/>
  <c r="K314" i="7" s="1"/>
  <c r="L312" i="7"/>
  <c r="L307" i="7"/>
  <c r="L304" i="7"/>
  <c r="L302" i="7"/>
  <c r="H309" i="7"/>
  <c r="F48" i="8" s="1"/>
  <c r="G92" i="7" s="1"/>
  <c r="H92" i="7" s="1"/>
  <c r="H94" i="7" s="1"/>
  <c r="F17" i="8" s="1"/>
  <c r="G61" i="9" s="1"/>
  <c r="H61" i="9" s="1"/>
  <c r="L298" i="7"/>
  <c r="L297" i="7"/>
  <c r="F88" i="7"/>
  <c r="L88" i="7" s="1"/>
  <c r="K88" i="7"/>
  <c r="H47" i="8"/>
  <c r="L299" i="7"/>
  <c r="K293" i="7"/>
  <c r="L292" i="7"/>
  <c r="L293" i="7"/>
  <c r="J294" i="7"/>
  <c r="G46" i="8" s="1"/>
  <c r="I87" i="7" s="1"/>
  <c r="J87" i="7" s="1"/>
  <c r="J89" i="7" s="1"/>
  <c r="G16" i="8" s="1"/>
  <c r="I60" i="9" s="1"/>
  <c r="J60" i="9" s="1"/>
  <c r="L291" i="7"/>
  <c r="L287" i="7"/>
  <c r="L284" i="7"/>
  <c r="L280" i="7"/>
  <c r="L279" i="7"/>
  <c r="H75" i="7"/>
  <c r="F13" i="8" s="1"/>
  <c r="G34" i="9" s="1"/>
  <c r="H34" i="9" s="1"/>
  <c r="E44" i="8"/>
  <c r="E74" i="7" s="1"/>
  <c r="L281" i="7"/>
  <c r="J276" i="7"/>
  <c r="G43" i="8" s="1"/>
  <c r="L275" i="7"/>
  <c r="L272" i="7"/>
  <c r="L268" i="7"/>
  <c r="H269" i="7"/>
  <c r="F42" i="8" s="1"/>
  <c r="L261" i="7"/>
  <c r="F260" i="7"/>
  <c r="K260" i="7"/>
  <c r="L259" i="7"/>
  <c r="L258" i="7"/>
  <c r="L254" i="7"/>
  <c r="L251" i="7"/>
  <c r="L247" i="7"/>
  <c r="H248" i="7"/>
  <c r="L248" i="7" s="1"/>
  <c r="F50" i="7"/>
  <c r="J45" i="7"/>
  <c r="G7" i="8" s="1"/>
  <c r="I8" i="9" s="1"/>
  <c r="J8" i="9" s="1"/>
  <c r="L241" i="7"/>
  <c r="F243" i="7"/>
  <c r="E38" i="8" s="1"/>
  <c r="E44" i="7" s="1"/>
  <c r="L242" i="7"/>
  <c r="K242" i="7"/>
  <c r="H238" i="7"/>
  <c r="L238" i="7" s="1"/>
  <c r="F43" i="7"/>
  <c r="L232" i="7"/>
  <c r="L233" i="7"/>
  <c r="J29" i="7"/>
  <c r="G6" i="8" s="1"/>
  <c r="I7" i="9" s="1"/>
  <c r="J7" i="9" s="1"/>
  <c r="L231" i="7"/>
  <c r="F36" i="8"/>
  <c r="G28" i="7" s="1"/>
  <c r="H28" i="7" s="1"/>
  <c r="H29" i="7" s="1"/>
  <c r="F6" i="8" s="1"/>
  <c r="G7" i="9" s="1"/>
  <c r="H7" i="9" s="1"/>
  <c r="F28" i="7"/>
  <c r="F29" i="7"/>
  <c r="E6" i="8" s="1"/>
  <c r="E7" i="9" s="1"/>
  <c r="L227" i="7"/>
  <c r="I219" i="7"/>
  <c r="J219" i="7" s="1"/>
  <c r="I212" i="7"/>
  <c r="J212" i="7" s="1"/>
  <c r="G219" i="7"/>
  <c r="H219" i="7" s="1"/>
  <c r="G212" i="7"/>
  <c r="H212" i="7" s="1"/>
  <c r="L224" i="7"/>
  <c r="L218" i="7"/>
  <c r="G7" i="7"/>
  <c r="H7" i="7" s="1"/>
  <c r="L217" i="7"/>
  <c r="L211" i="7"/>
  <c r="F13" i="7"/>
  <c r="E6" i="7"/>
  <c r="L206" i="7"/>
  <c r="H207" i="7"/>
  <c r="L201" i="7"/>
  <c r="H202" i="7"/>
  <c r="L194" i="7"/>
  <c r="L193" i="7"/>
  <c r="L192" i="7"/>
  <c r="L186" i="7"/>
  <c r="K185" i="7"/>
  <c r="H187" i="7"/>
  <c r="F29" i="8" s="1"/>
  <c r="H185" i="7"/>
  <c r="L185" i="7" s="1"/>
  <c r="L184" i="7"/>
  <c r="L183" i="7"/>
  <c r="L182" i="7"/>
  <c r="L181" i="7"/>
  <c r="L180" i="7"/>
  <c r="L179" i="7"/>
  <c r="L177" i="7"/>
  <c r="L176" i="7"/>
  <c r="L175" i="7"/>
  <c r="L174" i="7"/>
  <c r="L173" i="7"/>
  <c r="J164" i="7"/>
  <c r="G27" i="8" s="1"/>
  <c r="I125" i="9" s="1"/>
  <c r="J125" i="9" s="1"/>
  <c r="J147" i="9" s="1"/>
  <c r="I12" i="10" s="1"/>
  <c r="J12" i="10" s="1"/>
  <c r="L154" i="7"/>
  <c r="L153" i="7"/>
  <c r="L152" i="7"/>
  <c r="L151" i="7"/>
  <c r="L150" i="7"/>
  <c r="L146" i="7"/>
  <c r="L143" i="7"/>
  <c r="L142" i="7"/>
  <c r="J138" i="7"/>
  <c r="E24" i="8"/>
  <c r="E81" i="9" s="1"/>
  <c r="L131" i="7"/>
  <c r="L121" i="7"/>
  <c r="L120" i="7"/>
  <c r="L119" i="7"/>
  <c r="L114" i="7"/>
  <c r="L110" i="7"/>
  <c r="L108" i="7"/>
  <c r="L107" i="7"/>
  <c r="L106" i="7"/>
  <c r="H111" i="7"/>
  <c r="F19" i="8" s="1"/>
  <c r="L104" i="7"/>
  <c r="L103" i="7"/>
  <c r="L102" i="7"/>
  <c r="L83" i="7"/>
  <c r="E15" i="8"/>
  <c r="E56" i="9" s="1"/>
  <c r="L82" i="7"/>
  <c r="L78" i="7"/>
  <c r="L79" i="7"/>
  <c r="H14" i="8"/>
  <c r="L73" i="7"/>
  <c r="L69" i="7"/>
  <c r="L68" i="7"/>
  <c r="L63" i="7"/>
  <c r="E11" i="8"/>
  <c r="L62" i="7"/>
  <c r="L58" i="7"/>
  <c r="L59" i="7"/>
  <c r="H55" i="7"/>
  <c r="L55" i="7" s="1"/>
  <c r="K49" i="7"/>
  <c r="L49" i="7"/>
  <c r="F51" i="7"/>
  <c r="L48" i="7"/>
  <c r="L37" i="7"/>
  <c r="L36" i="7"/>
  <c r="E38" i="7"/>
  <c r="F38" i="7" s="1"/>
  <c r="L38" i="7" s="1"/>
  <c r="L35" i="7"/>
  <c r="L34" i="7"/>
  <c r="K34" i="7"/>
  <c r="L33" i="7"/>
  <c r="L26" i="7"/>
  <c r="L25" i="7"/>
  <c r="L24" i="7"/>
  <c r="L23" i="7"/>
  <c r="L22" i="7"/>
  <c r="L21" i="7"/>
  <c r="L20" i="7"/>
  <c r="L19" i="7"/>
  <c r="H68" i="8"/>
  <c r="K416" i="7"/>
  <c r="H402" i="7"/>
  <c r="L402" i="7" s="1"/>
  <c r="H56" i="8"/>
  <c r="F55" i="8"/>
  <c r="F53" i="8"/>
  <c r="F52" i="8"/>
  <c r="K320" i="7"/>
  <c r="E321" i="7"/>
  <c r="E49" i="8"/>
  <c r="F46" i="8"/>
  <c r="F41" i="8"/>
  <c r="F38" i="8"/>
  <c r="G44" i="7" s="1"/>
  <c r="H44" i="7" s="1"/>
  <c r="E34" i="8"/>
  <c r="F33" i="8"/>
  <c r="J144" i="7"/>
  <c r="H137" i="7"/>
  <c r="F10" i="8"/>
  <c r="K42" i="7"/>
  <c r="K40" i="7"/>
  <c r="L18" i="10"/>
  <c r="T18" i="10" s="1"/>
  <c r="F250" i="9"/>
  <c r="F60" i="9" l="1"/>
  <c r="H19" i="8"/>
  <c r="G63" i="9"/>
  <c r="H63" i="9" s="1"/>
  <c r="F197" i="9"/>
  <c r="F285" i="7"/>
  <c r="K285" i="7"/>
  <c r="F63" i="9"/>
  <c r="L63" i="9" s="1"/>
  <c r="K63" i="9"/>
  <c r="H15" i="8"/>
  <c r="H36" i="8"/>
  <c r="G66" i="7"/>
  <c r="H66" i="7" s="1"/>
  <c r="H70" i="7" s="1"/>
  <c r="F12" i="8" s="1"/>
  <c r="G33" i="9" s="1"/>
  <c r="H33" i="9" s="1"/>
  <c r="G421" i="7"/>
  <c r="H421" i="7" s="1"/>
  <c r="L13" i="10"/>
  <c r="K399" i="7"/>
  <c r="F399" i="7"/>
  <c r="L399" i="7" s="1"/>
  <c r="K437" i="7"/>
  <c r="F437" i="7"/>
  <c r="F266" i="7"/>
  <c r="K266" i="7"/>
  <c r="I66" i="7"/>
  <c r="J66" i="7" s="1"/>
  <c r="I421" i="7"/>
  <c r="J421" i="7" s="1"/>
  <c r="E157" i="7"/>
  <c r="F157" i="7" s="1"/>
  <c r="L157" i="7" s="1"/>
  <c r="E127" i="9"/>
  <c r="H11" i="8"/>
  <c r="E12" i="9"/>
  <c r="F81" i="9"/>
  <c r="G157" i="7"/>
  <c r="H157" i="7" s="1"/>
  <c r="G127" i="9"/>
  <c r="H127" i="9" s="1"/>
  <c r="F7" i="9"/>
  <c r="K7" i="9"/>
  <c r="F387" i="7"/>
  <c r="L387" i="7" s="1"/>
  <c r="H164" i="7"/>
  <c r="F27" i="8" s="1"/>
  <c r="G125" i="9" s="1"/>
  <c r="H125" i="9" s="1"/>
  <c r="J219" i="9"/>
  <c r="I15" i="10" s="1"/>
  <c r="J15" i="10" s="1"/>
  <c r="K252" i="7"/>
  <c r="F252" i="7"/>
  <c r="F273" i="7"/>
  <c r="K273" i="7"/>
  <c r="L386" i="7"/>
  <c r="K225" i="7"/>
  <c r="F225" i="7"/>
  <c r="E308" i="7"/>
  <c r="H10" i="8"/>
  <c r="G11" i="9"/>
  <c r="F56" i="9"/>
  <c r="K56" i="9"/>
  <c r="L207" i="7"/>
  <c r="I67" i="7"/>
  <c r="J67" i="7" s="1"/>
  <c r="I422" i="7"/>
  <c r="J422" i="7" s="1"/>
  <c r="J327" i="7"/>
  <c r="F77" i="9"/>
  <c r="F78" i="9"/>
  <c r="L447" i="7"/>
  <c r="G67" i="7"/>
  <c r="H67" i="7" s="1"/>
  <c r="G422" i="7"/>
  <c r="H422" i="7" s="1"/>
  <c r="K379" i="7"/>
  <c r="F379" i="7"/>
  <c r="F403" i="7"/>
  <c r="E64" i="8" s="1"/>
  <c r="E167" i="7" s="1"/>
  <c r="K132" i="7"/>
  <c r="J132" i="7"/>
  <c r="L250" i="9"/>
  <c r="L267" i="9" s="1"/>
  <c r="F267" i="9"/>
  <c r="E17" i="10" s="1"/>
  <c r="K16" i="10"/>
  <c r="F16" i="10"/>
  <c r="L16" i="10" s="1"/>
  <c r="K13" i="10"/>
  <c r="L171" i="9"/>
  <c r="E71" i="8"/>
  <c r="H71" i="8" s="1"/>
  <c r="L199" i="7"/>
  <c r="L202" i="7"/>
  <c r="L410" i="7"/>
  <c r="H411" i="7"/>
  <c r="H403" i="7"/>
  <c r="F167" i="7"/>
  <c r="H63" i="8"/>
  <c r="L163" i="7"/>
  <c r="K163" i="7"/>
  <c r="L395" i="7"/>
  <c r="H158" i="7"/>
  <c r="F26" i="8" s="1"/>
  <c r="G101" i="9" s="1"/>
  <c r="H101" i="9" s="1"/>
  <c r="H123" i="9" s="1"/>
  <c r="G11" i="10" s="1"/>
  <c r="H11" i="10" s="1"/>
  <c r="E59" i="8"/>
  <c r="L371" i="7"/>
  <c r="L359" i="7"/>
  <c r="J360" i="7"/>
  <c r="K343" i="7"/>
  <c r="F343" i="7"/>
  <c r="L350" i="7"/>
  <c r="H55" i="8"/>
  <c r="G127" i="7"/>
  <c r="L338" i="7"/>
  <c r="H53" i="8"/>
  <c r="G122" i="7"/>
  <c r="H52" i="8"/>
  <c r="G115" i="7"/>
  <c r="L327" i="7"/>
  <c r="J328" i="7"/>
  <c r="J314" i="7"/>
  <c r="L314" i="7" s="1"/>
  <c r="E93" i="7"/>
  <c r="H46" i="8"/>
  <c r="G87" i="7"/>
  <c r="L294" i="7"/>
  <c r="H44" i="8"/>
  <c r="F74" i="7"/>
  <c r="K74" i="7"/>
  <c r="L260" i="7"/>
  <c r="F262" i="7"/>
  <c r="F39" i="8"/>
  <c r="H38" i="8"/>
  <c r="L243" i="7"/>
  <c r="F44" i="7"/>
  <c r="L44" i="7" s="1"/>
  <c r="K44" i="7"/>
  <c r="F37" i="8"/>
  <c r="G43" i="7" s="1"/>
  <c r="F45" i="7"/>
  <c r="E7" i="8" s="1"/>
  <c r="E8" i="9" s="1"/>
  <c r="L28" i="7"/>
  <c r="K28" i="7"/>
  <c r="L29" i="7"/>
  <c r="H6" i="8"/>
  <c r="E7" i="7"/>
  <c r="E14" i="7"/>
  <c r="G13" i="7"/>
  <c r="H13" i="7" s="1"/>
  <c r="G6" i="7"/>
  <c r="H6" i="7" s="1"/>
  <c r="F6" i="7"/>
  <c r="F32" i="8"/>
  <c r="F31" i="8"/>
  <c r="H29" i="8"/>
  <c r="L187" i="7"/>
  <c r="K157" i="7"/>
  <c r="L144" i="7"/>
  <c r="J147" i="7"/>
  <c r="L137" i="7"/>
  <c r="H139" i="7"/>
  <c r="J139" i="7"/>
  <c r="G24" i="8" s="1"/>
  <c r="I81" i="9" s="1"/>
  <c r="J81" i="9" s="1"/>
  <c r="L138" i="7"/>
  <c r="L111" i="7"/>
  <c r="F9" i="8"/>
  <c r="E8" i="8"/>
  <c r="E9" i="9" s="1"/>
  <c r="K38" i="7"/>
  <c r="K321" i="7"/>
  <c r="F321" i="7"/>
  <c r="H51" i="9" l="1"/>
  <c r="G8" i="10" s="1"/>
  <c r="H8" i="10" s="1"/>
  <c r="H11" i="9"/>
  <c r="L11" i="9" s="1"/>
  <c r="K11" i="9"/>
  <c r="E253" i="7"/>
  <c r="L252" i="7"/>
  <c r="F12" i="9"/>
  <c r="L12" i="9" s="1"/>
  <c r="K12" i="9"/>
  <c r="J424" i="7"/>
  <c r="G67" i="8" s="1"/>
  <c r="I195" i="7" s="1"/>
  <c r="J195" i="7" s="1"/>
  <c r="J196" i="7" s="1"/>
  <c r="G30" i="8" s="1"/>
  <c r="I173" i="9" s="1"/>
  <c r="J173" i="9" s="1"/>
  <c r="J195" i="9" s="1"/>
  <c r="I14" i="10" s="1"/>
  <c r="J14" i="10" s="1"/>
  <c r="L437" i="7"/>
  <c r="E438" i="7"/>
  <c r="H9" i="8"/>
  <c r="G10" i="9"/>
  <c r="H31" i="8"/>
  <c r="G197" i="9"/>
  <c r="L56" i="9"/>
  <c r="E274" i="7"/>
  <c r="L273" i="7"/>
  <c r="L7" i="9"/>
  <c r="F8" i="9"/>
  <c r="H37" i="8"/>
  <c r="L379" i="7"/>
  <c r="F383" i="7"/>
  <c r="J70" i="7"/>
  <c r="G12" i="8" s="1"/>
  <c r="I33" i="9" s="1"/>
  <c r="J33" i="9" s="1"/>
  <c r="J51" i="9" s="1"/>
  <c r="I8" i="10" s="1"/>
  <c r="J8" i="10" s="1"/>
  <c r="F388" i="7"/>
  <c r="E286" i="7"/>
  <c r="L285" i="7"/>
  <c r="E226" i="7"/>
  <c r="L225" i="7"/>
  <c r="E267" i="7"/>
  <c r="L266" i="7"/>
  <c r="H32" i="8"/>
  <c r="G198" i="9"/>
  <c r="F9" i="9"/>
  <c r="J315" i="7"/>
  <c r="L132" i="7"/>
  <c r="J133" i="7"/>
  <c r="F308" i="7"/>
  <c r="K308" i="7"/>
  <c r="K127" i="9"/>
  <c r="F127" i="9"/>
  <c r="L127" i="9" s="1"/>
  <c r="H424" i="7"/>
  <c r="F67" i="8" s="1"/>
  <c r="G195" i="7" s="1"/>
  <c r="H195" i="7" s="1"/>
  <c r="H196" i="7" s="1"/>
  <c r="F30" i="8" s="1"/>
  <c r="G173" i="9" s="1"/>
  <c r="H173" i="9" s="1"/>
  <c r="H195" i="9" s="1"/>
  <c r="G14" i="10" s="1"/>
  <c r="H14" i="10" s="1"/>
  <c r="F219" i="9"/>
  <c r="E15" i="10" s="1"/>
  <c r="F17" i="10"/>
  <c r="L17" i="10" s="1"/>
  <c r="T17" i="10" s="1"/>
  <c r="K17" i="10"/>
  <c r="F65" i="8"/>
  <c r="L411" i="7"/>
  <c r="F64" i="8"/>
  <c r="L403" i="7"/>
  <c r="H59" i="8"/>
  <c r="E363" i="7"/>
  <c r="G57" i="8"/>
  <c r="L360" i="7"/>
  <c r="L343" i="7"/>
  <c r="F344" i="7"/>
  <c r="H127" i="7"/>
  <c r="K127" i="7"/>
  <c r="H122" i="7"/>
  <c r="K122" i="7"/>
  <c r="H115" i="7"/>
  <c r="K115" i="7"/>
  <c r="G51" i="8"/>
  <c r="L328" i="7"/>
  <c r="L321" i="7"/>
  <c r="F322" i="7"/>
  <c r="G49" i="8"/>
  <c r="L315" i="7"/>
  <c r="F93" i="7"/>
  <c r="H87" i="7"/>
  <c r="K87" i="7"/>
  <c r="F75" i="7"/>
  <c r="L74" i="7"/>
  <c r="E41" i="8"/>
  <c r="H41" i="8" s="1"/>
  <c r="L262" i="7"/>
  <c r="G50" i="7"/>
  <c r="H39" i="8"/>
  <c r="H43" i="7"/>
  <c r="K43" i="7"/>
  <c r="F7" i="7"/>
  <c r="F14" i="7"/>
  <c r="G25" i="8"/>
  <c r="L147" i="7"/>
  <c r="F24" i="8"/>
  <c r="L139" i="7"/>
  <c r="H24" i="8" l="1"/>
  <c r="G81" i="9"/>
  <c r="G23" i="8"/>
  <c r="L133" i="7"/>
  <c r="L383" i="7"/>
  <c r="E61" i="8"/>
  <c r="F15" i="10"/>
  <c r="H198" i="9"/>
  <c r="L198" i="9" s="1"/>
  <c r="K198" i="9"/>
  <c r="F267" i="7"/>
  <c r="K267" i="7"/>
  <c r="E62" i="8"/>
  <c r="L388" i="7"/>
  <c r="F274" i="7"/>
  <c r="K274" i="7"/>
  <c r="H197" i="9"/>
  <c r="K197" i="9"/>
  <c r="F438" i="7"/>
  <c r="K438" i="7"/>
  <c r="F253" i="7"/>
  <c r="K253" i="7"/>
  <c r="F286" i="7"/>
  <c r="K286" i="7"/>
  <c r="H25" i="8"/>
  <c r="I82" i="9"/>
  <c r="F27" i="9"/>
  <c r="E7" i="10" s="1"/>
  <c r="F309" i="7"/>
  <c r="L308" i="7"/>
  <c r="F226" i="7"/>
  <c r="K226" i="7"/>
  <c r="H10" i="9"/>
  <c r="L10" i="9" s="1"/>
  <c r="K10" i="9"/>
  <c r="G169" i="7"/>
  <c r="H65" i="8"/>
  <c r="G167" i="7"/>
  <c r="H64" i="8"/>
  <c r="K363" i="7"/>
  <c r="F363" i="7"/>
  <c r="I155" i="7"/>
  <c r="H57" i="8"/>
  <c r="L344" i="7"/>
  <c r="E54" i="8"/>
  <c r="H128" i="7"/>
  <c r="F22" i="8" s="1"/>
  <c r="G79" i="9" s="1"/>
  <c r="H79" i="9" s="1"/>
  <c r="L127" i="7"/>
  <c r="H123" i="7"/>
  <c r="L122" i="7"/>
  <c r="H116" i="7"/>
  <c r="L115" i="7"/>
  <c r="I98" i="7"/>
  <c r="H51" i="8"/>
  <c r="E50" i="8"/>
  <c r="L322" i="7"/>
  <c r="I93" i="7"/>
  <c r="H49" i="8"/>
  <c r="H89" i="7"/>
  <c r="L87" i="7"/>
  <c r="E13" i="8"/>
  <c r="L75" i="7"/>
  <c r="H50" i="7"/>
  <c r="K50" i="7"/>
  <c r="H45" i="7"/>
  <c r="L43" i="7"/>
  <c r="L226" i="7" l="1"/>
  <c r="F228" i="7"/>
  <c r="J82" i="9"/>
  <c r="L82" i="9" s="1"/>
  <c r="K82" i="9"/>
  <c r="L274" i="7"/>
  <c r="F276" i="7"/>
  <c r="L267" i="7"/>
  <c r="F269" i="7"/>
  <c r="H13" i="8"/>
  <c r="E34" i="9"/>
  <c r="I80" i="9"/>
  <c r="H23" i="8"/>
  <c r="L438" i="7"/>
  <c r="F440" i="7"/>
  <c r="L309" i="7"/>
  <c r="E48" i="8"/>
  <c r="L253" i="7"/>
  <c r="F255" i="7"/>
  <c r="H219" i="9"/>
  <c r="G15" i="10" s="1"/>
  <c r="L197" i="9"/>
  <c r="E162" i="7"/>
  <c r="E168" i="7"/>
  <c r="H62" i="8"/>
  <c r="L219" i="9"/>
  <c r="E161" i="7"/>
  <c r="H61" i="8"/>
  <c r="H81" i="9"/>
  <c r="L81" i="9" s="1"/>
  <c r="K81" i="9"/>
  <c r="F7" i="10"/>
  <c r="L286" i="7"/>
  <c r="F288" i="7"/>
  <c r="H169" i="7"/>
  <c r="L169" i="7" s="1"/>
  <c r="K169" i="7"/>
  <c r="H167" i="7"/>
  <c r="K167" i="7"/>
  <c r="F365" i="7"/>
  <c r="L363" i="7"/>
  <c r="J155" i="7"/>
  <c r="K155" i="7"/>
  <c r="E126" i="7"/>
  <c r="H54" i="8"/>
  <c r="F21" i="8"/>
  <c r="L123" i="7"/>
  <c r="F20" i="8"/>
  <c r="L116" i="7"/>
  <c r="J98" i="7"/>
  <c r="K98" i="7"/>
  <c r="E97" i="7"/>
  <c r="H50" i="8"/>
  <c r="J93" i="7"/>
  <c r="K93" i="7"/>
  <c r="F16" i="8"/>
  <c r="L89" i="7"/>
  <c r="H51" i="7"/>
  <c r="L50" i="7"/>
  <c r="F7" i="8"/>
  <c r="L45" i="7"/>
  <c r="E42" i="8" l="1"/>
  <c r="L269" i="7"/>
  <c r="H16" i="8"/>
  <c r="G60" i="9"/>
  <c r="H21" i="8"/>
  <c r="G78" i="9"/>
  <c r="H15" i="10"/>
  <c r="L15" i="10" s="1"/>
  <c r="K15" i="10"/>
  <c r="K80" i="9"/>
  <c r="J80" i="9"/>
  <c r="E45" i="8"/>
  <c r="H45" i="8" s="1"/>
  <c r="L288" i="7"/>
  <c r="K168" i="7"/>
  <c r="F168" i="7"/>
  <c r="E70" i="8"/>
  <c r="H70" i="8" s="1"/>
  <c r="L440" i="7"/>
  <c r="E43" i="8"/>
  <c r="L276" i="7"/>
  <c r="E35" i="8"/>
  <c r="L228" i="7"/>
  <c r="E92" i="7"/>
  <c r="H48" i="8"/>
  <c r="E40" i="8"/>
  <c r="H40" i="8" s="1"/>
  <c r="L255" i="7"/>
  <c r="F34" i="9"/>
  <c r="L34" i="9" s="1"/>
  <c r="K34" i="9"/>
  <c r="H7" i="8"/>
  <c r="G8" i="9"/>
  <c r="H20" i="8"/>
  <c r="G77" i="9"/>
  <c r="F161" i="7"/>
  <c r="K161" i="7"/>
  <c r="F162" i="7"/>
  <c r="L162" i="7" s="1"/>
  <c r="K162" i="7"/>
  <c r="H170" i="7"/>
  <c r="L167" i="7"/>
  <c r="E58" i="8"/>
  <c r="L365" i="7"/>
  <c r="L155" i="7"/>
  <c r="J158" i="7"/>
  <c r="K126" i="7"/>
  <c r="F126" i="7"/>
  <c r="J99" i="7"/>
  <c r="G18" i="8" s="1"/>
  <c r="I62" i="9" s="1"/>
  <c r="J62" i="9" s="1"/>
  <c r="L98" i="7"/>
  <c r="F97" i="7"/>
  <c r="K97" i="7"/>
  <c r="J94" i="7"/>
  <c r="G17" i="8" s="1"/>
  <c r="I61" i="9" s="1"/>
  <c r="J61" i="9" s="1"/>
  <c r="J75" i="9" s="1"/>
  <c r="I9" i="10" s="1"/>
  <c r="J9" i="10" s="1"/>
  <c r="L93" i="7"/>
  <c r="F8" i="8"/>
  <c r="L51" i="7"/>
  <c r="H8" i="8" l="1"/>
  <c r="G9" i="9"/>
  <c r="E417" i="7"/>
  <c r="E212" i="7"/>
  <c r="E219" i="7"/>
  <c r="H35" i="8"/>
  <c r="H60" i="9"/>
  <c r="K60" i="9"/>
  <c r="H77" i="9"/>
  <c r="K77" i="9"/>
  <c r="F170" i="7"/>
  <c r="E28" i="8" s="1"/>
  <c r="E126" i="9" s="1"/>
  <c r="L168" i="7"/>
  <c r="L80" i="9"/>
  <c r="J99" i="9"/>
  <c r="I10" i="10" s="1"/>
  <c r="J10" i="10" s="1"/>
  <c r="H78" i="9"/>
  <c r="L78" i="9" s="1"/>
  <c r="K78" i="9"/>
  <c r="H8" i="9"/>
  <c r="K8" i="9"/>
  <c r="L161" i="7"/>
  <c r="F164" i="7"/>
  <c r="F92" i="7"/>
  <c r="K92" i="7"/>
  <c r="E422" i="7"/>
  <c r="E67" i="7"/>
  <c r="H43" i="8"/>
  <c r="E66" i="7"/>
  <c r="E421" i="7"/>
  <c r="H42" i="8"/>
  <c r="F28" i="8"/>
  <c r="E156" i="7"/>
  <c r="H58" i="8"/>
  <c r="G26" i="8"/>
  <c r="I101" i="9" s="1"/>
  <c r="J101" i="9" s="1"/>
  <c r="J123" i="9" s="1"/>
  <c r="I11" i="10" s="1"/>
  <c r="J11" i="10" s="1"/>
  <c r="F128" i="7"/>
  <c r="L126" i="7"/>
  <c r="F99" i="7"/>
  <c r="L97" i="7"/>
  <c r="K67" i="7" l="1"/>
  <c r="F67" i="7"/>
  <c r="L67" i="7" s="1"/>
  <c r="K212" i="7"/>
  <c r="F212" i="7"/>
  <c r="L212" i="7" s="1"/>
  <c r="I213" i="7" s="1"/>
  <c r="K421" i="7"/>
  <c r="F421" i="7"/>
  <c r="F126" i="9"/>
  <c r="H75" i="9"/>
  <c r="G9" i="10" s="1"/>
  <c r="H9" i="10" s="1"/>
  <c r="L60" i="9"/>
  <c r="K417" i="7"/>
  <c r="F417" i="7"/>
  <c r="E27" i="8"/>
  <c r="L164" i="7"/>
  <c r="K422" i="7"/>
  <c r="F422" i="7"/>
  <c r="L422" i="7" s="1"/>
  <c r="L170" i="7"/>
  <c r="F66" i="7"/>
  <c r="K66" i="7"/>
  <c r="H9" i="9"/>
  <c r="L9" i="9" s="1"/>
  <c r="K9" i="9"/>
  <c r="H28" i="8"/>
  <c r="G126" i="9"/>
  <c r="H126" i="9" s="1"/>
  <c r="F94" i="7"/>
  <c r="L92" i="7"/>
  <c r="L8" i="9"/>
  <c r="H99" i="9"/>
  <c r="G10" i="10" s="1"/>
  <c r="H10" i="10" s="1"/>
  <c r="L77" i="9"/>
  <c r="F219" i="7"/>
  <c r="L219" i="7" s="1"/>
  <c r="I220" i="7" s="1"/>
  <c r="K219" i="7"/>
  <c r="K156" i="7"/>
  <c r="F156" i="7"/>
  <c r="L128" i="7"/>
  <c r="E22" i="8"/>
  <c r="E18" i="8"/>
  <c r="L99" i="7"/>
  <c r="H18" i="8" l="1"/>
  <c r="E62" i="9"/>
  <c r="J213" i="7"/>
  <c r="K213" i="7"/>
  <c r="H22" i="8"/>
  <c r="E79" i="9"/>
  <c r="L126" i="9"/>
  <c r="H147" i="9"/>
  <c r="G12" i="10" s="1"/>
  <c r="H12" i="10" s="1"/>
  <c r="K126" i="9"/>
  <c r="E17" i="8"/>
  <c r="L94" i="7"/>
  <c r="K220" i="7"/>
  <c r="J220" i="7"/>
  <c r="H27" i="9"/>
  <c r="G7" i="10" s="1"/>
  <c r="L66" i="7"/>
  <c r="F70" i="7"/>
  <c r="F424" i="7"/>
  <c r="L421" i="7"/>
  <c r="L417" i="7"/>
  <c r="F418" i="7"/>
  <c r="H27" i="8"/>
  <c r="E125" i="9"/>
  <c r="L156" i="7"/>
  <c r="F158" i="7"/>
  <c r="K125" i="9" l="1"/>
  <c r="F125" i="9"/>
  <c r="L70" i="7"/>
  <c r="E12" i="8"/>
  <c r="L213" i="7"/>
  <c r="J214" i="7"/>
  <c r="E67" i="8"/>
  <c r="L424" i="7"/>
  <c r="H7" i="10"/>
  <c r="H17" i="8"/>
  <c r="E61" i="9"/>
  <c r="F79" i="9"/>
  <c r="K79" i="9"/>
  <c r="F62" i="9"/>
  <c r="L62" i="9" s="1"/>
  <c r="K62" i="9"/>
  <c r="E66" i="8"/>
  <c r="L418" i="7"/>
  <c r="L220" i="7"/>
  <c r="J221" i="7"/>
  <c r="E26" i="8"/>
  <c r="L158" i="7"/>
  <c r="L221" i="7" l="1"/>
  <c r="G34" i="8"/>
  <c r="E195" i="7"/>
  <c r="H67" i="8"/>
  <c r="L214" i="7"/>
  <c r="G33" i="8"/>
  <c r="F147" i="9"/>
  <c r="E12" i="10" s="1"/>
  <c r="L125" i="9"/>
  <c r="L147" i="9" s="1"/>
  <c r="F61" i="9"/>
  <c r="K61" i="9"/>
  <c r="H12" i="8"/>
  <c r="E33" i="9"/>
  <c r="H26" i="8"/>
  <c r="E101" i="9"/>
  <c r="E190" i="7"/>
  <c r="H66" i="8"/>
  <c r="L79" i="9"/>
  <c r="L99" i="9" s="1"/>
  <c r="F99" i="9"/>
  <c r="E10" i="10" s="1"/>
  <c r="G6" i="10"/>
  <c r="H6" i="10" s="1"/>
  <c r="G5" i="10" s="1"/>
  <c r="H5" i="10" s="1"/>
  <c r="K190" i="7" l="1"/>
  <c r="F190" i="7"/>
  <c r="F12" i="10"/>
  <c r="L12" i="10" s="1"/>
  <c r="K12" i="10"/>
  <c r="F195" i="7"/>
  <c r="L195" i="7" s="1"/>
  <c r="K195" i="7"/>
  <c r="H27" i="10"/>
  <c r="K101" i="9"/>
  <c r="F101" i="9"/>
  <c r="I13" i="7"/>
  <c r="I6" i="7"/>
  <c r="H33" i="8"/>
  <c r="H34" i="8"/>
  <c r="I14" i="7"/>
  <c r="I7" i="7"/>
  <c r="F33" i="9"/>
  <c r="K33" i="9"/>
  <c r="F10" i="10"/>
  <c r="L10" i="10" s="1"/>
  <c r="K10" i="10"/>
  <c r="L61" i="9"/>
  <c r="L75" i="9" s="1"/>
  <c r="F75" i="9"/>
  <c r="E9" i="10" s="1"/>
  <c r="J7" i="7" l="1"/>
  <c r="L7" i="7" s="1"/>
  <c r="K7" i="7"/>
  <c r="K6" i="7"/>
  <c r="J6" i="7"/>
  <c r="L6" i="7" s="1"/>
  <c r="K14" i="7"/>
  <c r="J14" i="7"/>
  <c r="L14" i="7" s="1"/>
  <c r="I15" i="7" s="1"/>
  <c r="J13" i="7"/>
  <c r="L13" i="7" s="1"/>
  <c r="K13" i="7"/>
  <c r="F9" i="10"/>
  <c r="L9" i="10" s="1"/>
  <c r="K9" i="10"/>
  <c r="F123" i="9"/>
  <c r="E11" i="10" s="1"/>
  <c r="L101" i="9"/>
  <c r="L123" i="9" s="1"/>
  <c r="L190" i="7"/>
  <c r="F196" i="7"/>
  <c r="F51" i="9"/>
  <c r="E8" i="10" s="1"/>
  <c r="L33" i="9"/>
  <c r="L51" i="9" s="1"/>
  <c r="F8" i="10" l="1"/>
  <c r="K8" i="10"/>
  <c r="K11" i="10"/>
  <c r="F11" i="10"/>
  <c r="L11" i="10" s="1"/>
  <c r="E30" i="8"/>
  <c r="L196" i="7"/>
  <c r="J15" i="7"/>
  <c r="K15" i="7"/>
  <c r="I8" i="7"/>
  <c r="K8" i="7" l="1"/>
  <c r="J8" i="7"/>
  <c r="H30" i="8"/>
  <c r="E173" i="9"/>
  <c r="L15" i="7"/>
  <c r="J16" i="7"/>
  <c r="L8" i="10"/>
  <c r="K173" i="9" l="1"/>
  <c r="F173" i="9"/>
  <c r="J9" i="7"/>
  <c r="L8" i="7"/>
  <c r="L16" i="7"/>
  <c r="G5" i="8"/>
  <c r="G4" i="8" l="1"/>
  <c r="L9" i="7"/>
  <c r="F195" i="9"/>
  <c r="E14" i="10" s="1"/>
  <c r="L173" i="9"/>
  <c r="L195" i="9" s="1"/>
  <c r="H5" i="8"/>
  <c r="I6" i="9"/>
  <c r="K14" i="10" l="1"/>
  <c r="F14" i="10"/>
  <c r="J6" i="9"/>
  <c r="L6" i="9" s="1"/>
  <c r="K6" i="9"/>
  <c r="H4" i="8"/>
  <c r="I5" i="9"/>
  <c r="J5" i="9" l="1"/>
  <c r="K5" i="9"/>
  <c r="L14" i="10"/>
  <c r="E6" i="10"/>
  <c r="F6" i="10" l="1"/>
  <c r="J27" i="9"/>
  <c r="I7" i="10" s="1"/>
  <c r="L5" i="9"/>
  <c r="L27" i="9" s="1"/>
  <c r="J7" i="10" l="1"/>
  <c r="K7" i="10"/>
  <c r="E5" i="10"/>
  <c r="F5" i="10" l="1"/>
  <c r="I6" i="10"/>
  <c r="L7" i="10"/>
  <c r="J6" i="10" l="1"/>
  <c r="K6" i="10"/>
  <c r="F27" i="10"/>
  <c r="I5" i="10" l="1"/>
  <c r="L6" i="10"/>
  <c r="J5" i="10" l="1"/>
  <c r="K5" i="10"/>
  <c r="J27" i="10" l="1"/>
  <c r="L5" i="10"/>
  <c r="L27" i="10" s="1"/>
</calcChain>
</file>

<file path=xl/sharedStrings.xml><?xml version="1.0" encoding="utf-8"?>
<sst xmlns="http://schemas.openxmlformats.org/spreadsheetml/2006/main" count="9748" uniqueCount="1667">
  <si>
    <t>공 종 별 집 계 표</t>
  </si>
  <si>
    <t>[ 국립생태원 맹금사 안전망 교체공사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</si>
  <si>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</si>
  <si>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</si>
  <si>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</si>
  <si>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</si>
  <si>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</si>
  <si>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</si>
  <si>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</si>
  <si>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</si>
  <si>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</si>
  <si>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</si>
  <si>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</si>
  <si>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</si>
  <si>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</si>
  <si>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</si>
  <si>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</si>
  <si>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</si>
  <si>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</si>
  <si>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</si>
  <si>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</si>
  <si>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</si>
  <si>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</si>
  <si>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</si>
  <si>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</si>
  <si>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</si>
  <si>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</si>
  <si>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</si>
  <si>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</si>
  <si>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</si>
  <si>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</si>
  <si>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</si>
  <si>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</si>
  <si>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</si>
  <si>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</si>
  <si>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</si>
  <si>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</si>
  <si>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</si>
  <si>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</si>
  <si>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</si>
  <si>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</si>
  <si>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</si>
  <si>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</si>
  <si>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</si>
  <si>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</si>
  <si>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</si>
  <si>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</si>
  <si>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</si>
  <si>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</si>
  <si>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</si>
  <si>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</si>
  <si>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국립생태원 맹금사 안전망 교체공사</t>
  </si>
  <si>
    <t/>
  </si>
  <si>
    <t>01</t>
  </si>
  <si>
    <t>0101</t>
  </si>
  <si>
    <t>010101  가설공사</t>
  </si>
  <si>
    <t>010101</t>
  </si>
  <si>
    <t>콘테이너형 가설사무소 설치 및 해체</t>
  </si>
  <si>
    <t>3.0*6.0*2.6m, 3개월</t>
  </si>
  <si>
    <t>개소</t>
  </si>
  <si>
    <t>5775614F5A0055EBF84D09578D7C13</t>
  </si>
  <si>
    <t>T</t>
  </si>
  <si>
    <t>F</t>
  </si>
  <si>
    <t>0101015775614F5A0055EBF84D09578D7C13</t>
  </si>
  <si>
    <t>콘테이너형 가설창고 설치 및 해체</t>
  </si>
  <si>
    <t>5775614F5A0055E82AB3A84D3DCDC9</t>
  </si>
  <si>
    <t>0101015775614F5A0055E82AB3A84D3DCDC9</t>
  </si>
  <si>
    <t>강관 조립말비계(이동식)설치 및 해체</t>
  </si>
  <si>
    <t>높이 2m, 3개월</t>
  </si>
  <si>
    <t>대</t>
  </si>
  <si>
    <t>5775614F64005D7A2A77EEF753BBCD</t>
  </si>
  <si>
    <t>0101015775614F64005D7A2A77EEF753BBCD</t>
  </si>
  <si>
    <t>시스템비계 설치, 해체(외부)</t>
  </si>
  <si>
    <t>10m이하, 3개월(발판2열)-계단설치해체비포함</t>
  </si>
  <si>
    <t>M2</t>
  </si>
  <si>
    <t>5775614F64005D79063D045D0E3CF4</t>
  </si>
  <si>
    <t>0101015775614F64005D79063D045D0E3CF4</t>
  </si>
  <si>
    <t>강관동바리</t>
  </si>
  <si>
    <t>3개월,3.5m이하</t>
  </si>
  <si>
    <t>5775614F64005D7901BDF4DB40DF1A</t>
  </si>
  <si>
    <t>0101015775614F64005D7901BDF4DB40DF1A</t>
  </si>
  <si>
    <t>건축물 현장정리</t>
  </si>
  <si>
    <t>수선</t>
  </si>
  <si>
    <t>5775614F3F005BEF869E2A9674F673</t>
  </si>
  <si>
    <t>0101015775614F3F005BEF869E2A9674F673</t>
  </si>
  <si>
    <t>거푸집 먹매김</t>
  </si>
  <si>
    <t>일반</t>
  </si>
  <si>
    <t>5775614F3F005815C1192F9E1633B7</t>
  </si>
  <si>
    <t>0101015775614F3F005815C1192F9E1633B7</t>
  </si>
  <si>
    <t>구조부 먹매김</t>
  </si>
  <si>
    <t>5775614F3F005815C1192F9E163565</t>
  </si>
  <si>
    <t>0101015775614F3F005815C1192F9E163565</t>
  </si>
  <si>
    <t>[ 합           계 ]</t>
  </si>
  <si>
    <t>TOTAL</t>
  </si>
  <si>
    <t>010102  토및지정공사</t>
  </si>
  <si>
    <t>010102</t>
  </si>
  <si>
    <t>터파기/토사</t>
  </si>
  <si>
    <t>보통, 굴삭기 0.7m3 90%, 인력10%</t>
  </si>
  <si>
    <t>M3</t>
  </si>
  <si>
    <t>5750D14202005A5749D84B918B45DE</t>
  </si>
  <si>
    <t>0101025750D14202005A5749D84B918B45DE</t>
  </si>
  <si>
    <t>되메우기/토사, 두께 10cm</t>
  </si>
  <si>
    <t>보통, 굴삭기 0.7m3+플레이트콤팩터 1.5ton+인력 10%</t>
  </si>
  <si>
    <t>5750D142DE005217FDA5752C8526C8</t>
  </si>
  <si>
    <t>0101025750D142DE005217FDA5752C8526C8</t>
  </si>
  <si>
    <t>토사(단지내 잔토포설)</t>
  </si>
  <si>
    <t>보통, 굴삭기 0.7m3</t>
  </si>
  <si>
    <t>5750D142CD005EF33B3B3707A41997</t>
  </si>
  <si>
    <t>0101025750D142CD005EF33B3B3707A41997</t>
  </si>
  <si>
    <t>성토다지기</t>
  </si>
  <si>
    <t>5750D142DE005217FDA5752C8526C9</t>
  </si>
  <si>
    <t>0101025750D142DE005217FDA5752C8526C9</t>
  </si>
  <si>
    <t>잡석지정</t>
  </si>
  <si>
    <t>굴삭기 0.2m3+진동롤러(핸드가이드식)</t>
  </si>
  <si>
    <t>5775414A890058A9AE59F2FCE08318</t>
  </si>
  <si>
    <t>0101025775414A890058A9AE59F2FCE08318</t>
  </si>
  <si>
    <t>방습필름 설치 - 바닥</t>
  </si>
  <si>
    <t>폴리에틸렌필름, 두께, 0.03mm, 2겹</t>
  </si>
  <si>
    <t>5775814C06005436DC90933F8E99CD</t>
  </si>
  <si>
    <t>0101025775814C06005436DC90933F8E99CD</t>
  </si>
  <si>
    <t>010103  철근콘크리트공사</t>
  </si>
  <si>
    <t>010103</t>
  </si>
  <si>
    <t>레미콘(관급)</t>
  </si>
  <si>
    <t>25-24-15</t>
  </si>
  <si>
    <t>5056614B470054E799F098EC67B27B102195F4</t>
  </si>
  <si>
    <t>0101035056614B470054E799F098EC67B27B102195F4</t>
  </si>
  <si>
    <t>25-18-12</t>
  </si>
  <si>
    <t>5056614B470054E799F098EC67B27B102194D1</t>
  </si>
  <si>
    <t>0101035056614B470054E799F098EC67B27B102194D1</t>
  </si>
  <si>
    <t>콘크리트 펌프차 타설(철근)</t>
  </si>
  <si>
    <t>기초외,50m3미만타설/회,슬럼프 15cm</t>
  </si>
  <si>
    <t>577531450A00528CE92E59933E281C</t>
  </si>
  <si>
    <t>010103577531450A00528CE92E59933E281C</t>
  </si>
  <si>
    <t>콘크리트 펌프차 타설(무근)</t>
  </si>
  <si>
    <t>50m3미만타설/회,슬럼프 8~12cm</t>
  </si>
  <si>
    <t>577531450A00528CE92E5991709F54</t>
  </si>
  <si>
    <t>010103577531450A00528CE92E5991709F54</t>
  </si>
  <si>
    <t>철근콘크리트용봉강(관급)</t>
  </si>
  <si>
    <t>이형봉강(SD350/400), HD-10, 지정장소도</t>
  </si>
  <si>
    <t>TON</t>
  </si>
  <si>
    <t>5056614B4700558C5E427F3327F17D8808AEF7</t>
  </si>
  <si>
    <t>0101035056614B4700558C5E427F3327F17D8808AEF7</t>
  </si>
  <si>
    <t>이형봉강(SD350/400), HD-13, 지정장소도</t>
  </si>
  <si>
    <t>5056614B4700558C5E427F3327F17D880B6345</t>
  </si>
  <si>
    <t>0101035056614B4700558C5E427F3327F17D880B6345</t>
  </si>
  <si>
    <t>이형봉강(SD350/400), HD-16, 지정장소도</t>
  </si>
  <si>
    <t>5056614B4700558C5E427F3327F17D880A5C53</t>
  </si>
  <si>
    <t>0101035056614B4700558C5E427F3327F17D880A5C53</t>
  </si>
  <si>
    <t>철근 현장가공 및 조립</t>
  </si>
  <si>
    <t>보통</t>
  </si>
  <si>
    <t>5750C143B9005F6B22FE0F93B40B36</t>
  </si>
  <si>
    <t>0101035750C143B9005F6B22FE0F93B40B36</t>
  </si>
  <si>
    <t>유로폼 설치 및 해체</t>
  </si>
  <si>
    <t>보통, 수직고 7m까지</t>
  </si>
  <si>
    <t>577531443E005B98D82F7FA441F468</t>
  </si>
  <si>
    <t>010103577531443E005B98D82F7FA441F468</t>
  </si>
  <si>
    <t>합판거푸집 설치 및 해체</t>
  </si>
  <si>
    <t>보통 4회, 수직고 7m까지</t>
  </si>
  <si>
    <t>577531443E005D45AF13244E9386C9</t>
  </si>
  <si>
    <t>010103577531443E005D45AF13244E9386C9</t>
  </si>
  <si>
    <t>케미컬앵커</t>
  </si>
  <si>
    <t>HVU M16*125 + HIT-C M16*190</t>
  </si>
  <si>
    <t>EA</t>
  </si>
  <si>
    <t>57752145E40052E3F9C2E84381A585</t>
  </si>
  <si>
    <t>01010357752145E40052E3F9C2E84381A585</t>
  </si>
  <si>
    <t>010104  방수및미장공사</t>
  </si>
  <si>
    <t>010104</t>
  </si>
  <si>
    <t>수밀코킹(실리콘)</t>
  </si>
  <si>
    <t>삼각, 10mm, 창호주위</t>
  </si>
  <si>
    <t>M</t>
  </si>
  <si>
    <t>5775F1495D0055668A14ACE2B9518E</t>
  </si>
  <si>
    <t>0101045775F1495D0055668A14ACE2B9518E</t>
  </si>
  <si>
    <t>시멘트 액체방수</t>
  </si>
  <si>
    <t>바닥, 2차</t>
  </si>
  <si>
    <t>5775F149A500596C306E40F89F30EA</t>
  </si>
  <si>
    <t>0101045775F149A500596C306E40F89F30EA</t>
  </si>
  <si>
    <t>모르타르 바름</t>
  </si>
  <si>
    <t>바닥, 24mm</t>
  </si>
  <si>
    <t>57750140F80058EE39E33B77632E68</t>
  </si>
  <si>
    <t>01010457750140F80058EE39E33B77632E68</t>
  </si>
  <si>
    <t>콘크리트면 정리</t>
  </si>
  <si>
    <t>3.6m 이하</t>
  </si>
  <si>
    <t>57750140F8005BA033082BCD89E062</t>
  </si>
  <si>
    <t>01010457750140F8005BA033082BCD89E062</t>
  </si>
  <si>
    <t>3.6m 이하, 천장</t>
  </si>
  <si>
    <t>57750140F8005BA033082BCD8F0927</t>
  </si>
  <si>
    <t>01010457750140F8005BA033082BCD8F0927</t>
  </si>
  <si>
    <t>창호주위 모르타르 충전</t>
  </si>
  <si>
    <t>5775B147E100558AE52BDD85D0CAF2</t>
  </si>
  <si>
    <t>0101045775B147E100558AE52BDD85D0CAF2</t>
  </si>
  <si>
    <t>010105  창호공사</t>
  </si>
  <si>
    <t>010105</t>
  </si>
  <si>
    <t>SD-1(100*100*3.2T-우레탄도장)(메쉬별도)</t>
  </si>
  <si>
    <t>2.57*3.0</t>
  </si>
  <si>
    <t>5775B1479A005EE5357C3EE00F99F7</t>
  </si>
  <si>
    <t>0101055775B1479A005EE5357C3EE00F99F7</t>
  </si>
  <si>
    <t>010106  도장공사</t>
  </si>
  <si>
    <t>010106</t>
  </si>
  <si>
    <t>바탕만들기+수성페인트 롤러칠</t>
  </si>
  <si>
    <t>내부, 2회, 1급, con'c·mortar면</t>
  </si>
  <si>
    <t>5775914282005952A571C508746562</t>
  </si>
  <si>
    <t>0101065775914282005952A571C508746562</t>
  </si>
  <si>
    <t>내부천장, 2회, 1급, con'c·mortar면</t>
  </si>
  <si>
    <t>5775914282005952A5764EF2E9441F</t>
  </si>
  <si>
    <t>0101065775914282005952A5764EF2E9441F</t>
  </si>
  <si>
    <t>철제용 우레탄도료</t>
  </si>
  <si>
    <t>577591421F005B68EB1B5D06C782F6</t>
  </si>
  <si>
    <t>010106577591421F005B68EB1B5D06C782F6</t>
  </si>
  <si>
    <t>010107  STS316 CABLE MESH NET 설치공사</t>
  </si>
  <si>
    <t>010107</t>
  </si>
  <si>
    <t>STS316 CABLE MESH NET</t>
  </si>
  <si>
    <t>7*7 MW50MH80 / Dia 2.0mm</t>
  </si>
  <si>
    <t>5056614B470053DEFB0BFA35B062C3697C3669</t>
  </si>
  <si>
    <t>0101075056614B470053DEFB0BFA35B062C3697C3669</t>
  </si>
  <si>
    <t>ROUND BAR HOLDER</t>
  </si>
  <si>
    <t>STS316 100*45*5.0T</t>
  </si>
  <si>
    <t>5056614B470053DEFB0BFA35B062C3697C366E</t>
  </si>
  <si>
    <t>0101075056614B470053DEFB0BFA35B062C3697C366E</t>
  </si>
  <si>
    <t>CABLE ＆ ROD HOLDER</t>
  </si>
  <si>
    <t>Φ10, CABLE / Φ50 40*20</t>
  </si>
  <si>
    <t>5056614B470053DEFB0BFA35B062C3697C366F</t>
  </si>
  <si>
    <t>0101075056614B470053DEFB0BFA35B062C3697C366F</t>
  </si>
  <si>
    <t>STS316 ROUND BAR</t>
  </si>
  <si>
    <t>Φ15 가공 및 벤딩</t>
  </si>
  <si>
    <t>5056614B470053DEFB0BFA35B062C3697C366C</t>
  </si>
  <si>
    <t>0101075056614B470053DEFB0BFA35B062C3697C366C</t>
  </si>
  <si>
    <t>기타 소모잡자재</t>
  </si>
  <si>
    <t>SCREW ＆ WEDGE ANCHOR</t>
  </si>
  <si>
    <t>식</t>
  </si>
  <si>
    <t>5056614B470053DEFB0BFA35B062C3697C366D</t>
  </si>
  <si>
    <t>0101075056614B470053DEFB0BFA35B062C3697C366D</t>
  </si>
  <si>
    <t>고소장비 임대료</t>
  </si>
  <si>
    <t>SKY 28M</t>
  </si>
  <si>
    <t>5056614B470053DEFB0BFA35B062C3697C3662</t>
  </si>
  <si>
    <t>0101075056614B470053DEFB0BFA35B062C3697C3662</t>
  </si>
  <si>
    <t>010108  부대공사</t>
  </si>
  <si>
    <t>010108</t>
  </si>
  <si>
    <t>U형측구설치</t>
  </si>
  <si>
    <t>W=360 (토공사포함)</t>
  </si>
  <si>
    <t>5750114D7C005317E59F670546BC1F</t>
  </si>
  <si>
    <t>0101085750114D7C005317E59F670546BC1F</t>
  </si>
  <si>
    <t>010109  철거공사</t>
  </si>
  <si>
    <t>010109</t>
  </si>
  <si>
    <t>철골재 철거</t>
  </si>
  <si>
    <t>LPG사용</t>
  </si>
  <si>
    <t>57746140AA005ABF8A3813679DAA51</t>
  </si>
  <si>
    <t>01010957746140AA005ABF8A3813679DAA51</t>
  </si>
  <si>
    <t>철망 철거</t>
  </si>
  <si>
    <t>해체재 재사용 안 함</t>
  </si>
  <si>
    <t>57746140AA0056C0A7EF3FF0808F84</t>
  </si>
  <si>
    <t>01010957746140AA0056C0A7EF3FF0808F84</t>
  </si>
  <si>
    <t>010110  골재및운반비</t>
  </si>
  <si>
    <t>010110</t>
  </si>
  <si>
    <t>&lt;</t>
  </si>
  <si>
    <t>시멘트</t>
  </si>
  <si>
    <t>40kg/현장도착도</t>
  </si>
  <si>
    <t>포</t>
  </si>
  <si>
    <t>5056614B470054E79A970698CE4E0D0C420721</t>
  </si>
  <si>
    <t>0101105056614B470054E79A970698CE4E0D0C420721</t>
  </si>
  <si>
    <t>모래</t>
  </si>
  <si>
    <t>도착도</t>
  </si>
  <si>
    <t>507121462A00533A02EE9AD3A9A9F6C4B71D4A</t>
  </si>
  <si>
    <t>010110507121462A00533A02EE9AD3A9A9F6C4B71D4A</t>
  </si>
  <si>
    <t>자갈</t>
  </si>
  <si>
    <t>도착도, #467</t>
  </si>
  <si>
    <t>507121462A00533A03F4E7EE7E112F8CE6C4F2</t>
  </si>
  <si>
    <t>010110507121462A00533A03F4E7EE7E112F8CE6C4F2</t>
  </si>
  <si>
    <t>잡석</t>
  </si>
  <si>
    <t>도착도, 40mm</t>
  </si>
  <si>
    <t>5056614B470055840BBF8D22BC138254335370</t>
  </si>
  <si>
    <t>0101105056614B470055840BBF8D22BC138254335370</t>
  </si>
  <si>
    <t>운반비(트레일러 20ton+크레인 10ton)</t>
  </si>
  <si>
    <t>철근, L:10km</t>
  </si>
  <si>
    <t>5774314D720059CA8946A84FD8398C</t>
  </si>
  <si>
    <t>0101105774314D720059CA8946A84FD8398C</t>
  </si>
  <si>
    <t>010111  도급자관급자재비</t>
  </si>
  <si>
    <t>010111</t>
  </si>
  <si>
    <t>6</t>
  </si>
  <si>
    <t>레미콘</t>
  </si>
  <si>
    <t>레미콘, 충남(서천군, 예산군, 태안군, 홍성군), 25-24-150</t>
  </si>
  <si>
    <t>5056614B470054E799F098EF3A0A8BB479C6EA</t>
  </si>
  <si>
    <t>0101115056614B470054E799F098EF3A0A8BB479C6EA</t>
  </si>
  <si>
    <t>레미콘, 충남(서천군, 예산군, 태안군, 홍성군), 25-18-80</t>
  </si>
  <si>
    <t>5056614B470054E799F098EF3A0A8BB479C5C2</t>
  </si>
  <si>
    <t>0101115056614B470054E799F098EF3A0A8BB479C5C2</t>
  </si>
  <si>
    <t>철근콘크리트용봉강</t>
  </si>
  <si>
    <t>이형봉강(SD350/400), HD-10, 하치장상차도</t>
  </si>
  <si>
    <t>5056614B4700558C5E427F3327F17D8D8AAA34</t>
  </si>
  <si>
    <t>0101115056614B4700558C5E427F3327F17D8D8AAA34</t>
  </si>
  <si>
    <t>이형봉강(SD350/400), HD-13, 하치장상차도</t>
  </si>
  <si>
    <t>5056614B4700558C5E427F3327F17D8D8AAA33</t>
  </si>
  <si>
    <t>0101115056614B4700558C5E427F3327F17D8D8AAA33</t>
  </si>
  <si>
    <t>이형봉강(SD350/400), HD-16, 하치장상차도</t>
  </si>
  <si>
    <t>5056614B4700558C5E427F3327F17D8D8AAA32</t>
  </si>
  <si>
    <t>0101115056614B4700558C5E427F3327F17D8D8AAA32</t>
  </si>
  <si>
    <t>조달수수료</t>
  </si>
  <si>
    <t>주재료비의 0.54%</t>
  </si>
  <si>
    <t>5669414FD90050C28EF6A81D4861001</t>
  </si>
  <si>
    <t>0101115669414FD90050C28EF6A81D4861001</t>
  </si>
  <si>
    <t>천원이하절사</t>
  </si>
  <si>
    <t>56C6C141F0005C706EB102C0A5B6E12B60D3B1</t>
  </si>
  <si>
    <t>01011156C6C141F0005C706EB102C0A5B6E12B60D3B1</t>
  </si>
  <si>
    <t>010112  작업부산물</t>
  </si>
  <si>
    <t>010112</t>
  </si>
  <si>
    <t>1</t>
  </si>
  <si>
    <t>철강설</t>
  </si>
  <si>
    <t>철강설, 고철, 작업설부산물</t>
  </si>
  <si>
    <t>kg</t>
  </si>
  <si>
    <t>수집상차도</t>
  </si>
  <si>
    <t>507121462A005B70C079ADEDA8E6AC6DE1868B</t>
  </si>
  <si>
    <t>010112507121462A005B70C079ADEDA8E6AC6DE1868B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</si>
  <si>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</si>
  <si>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</si>
  <si>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</si>
  <si>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</si>
  <si>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</si>
  <si>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</si>
  <si>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</si>
  <si>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</si>
  <si>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</si>
  <si>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</si>
  <si>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</si>
  <si>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</si>
  <si>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</si>
  <si>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</si>
  <si>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</si>
  <si>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</si>
  <si>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</si>
  <si>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</si>
  <si>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</si>
  <si>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</si>
  <si>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콘테이너형 가설사무소 설치 및 해체  3.0*6.0*2.6m, 3개월  개소  공통 2-3-2   ( 호표 1 )</t>
  </si>
  <si>
    <t>호표 1</t>
  </si>
  <si>
    <t>공통 2-3-2</t>
  </si>
  <si>
    <t>컨테이너하우스</t>
  </si>
  <si>
    <t>컨테이너하우스, 사무실용, 3.0*6.0*2.6m</t>
  </si>
  <si>
    <t>개</t>
  </si>
  <si>
    <t>금액제외</t>
  </si>
  <si>
    <t>5056614B7C005A936FF6A234FE474888B6A117</t>
  </si>
  <si>
    <t>5775614F5A0055EBF84D09578D7C135056614B7C005A936FF6A234FE474888B6A117</t>
  </si>
  <si>
    <t>-</t>
  </si>
  <si>
    <t>콘테이너형 가설건축물 설치</t>
  </si>
  <si>
    <t>3.0*6.0*2.6m</t>
  </si>
  <si>
    <t>5775614F5A0055EBF845331D0CB22A</t>
  </si>
  <si>
    <t>5775614F5A0055EBF84D09578D7C135775614F5A0055EBF845331D0CB22A</t>
  </si>
  <si>
    <t>콘테이너형 가설건축물 해체</t>
  </si>
  <si>
    <t>5775614F5A0055EBF845331D0CB22F</t>
  </si>
  <si>
    <t>5775614F5A0055EBF84D09578D7C135775614F5A0055EBF845331D0CB22F</t>
  </si>
  <si>
    <t>경비로 적용</t>
  </si>
  <si>
    <t>합계의 100%</t>
  </si>
  <si>
    <t>5775614F5A0055EBF84D09578D7C135669414FD90050C28EF6A81D4861001</t>
  </si>
  <si>
    <t xml:space="preserve"> [ 합          계 ]</t>
  </si>
  <si>
    <t>콘테이너형 가설창고 설치 및 해체  3.0*6.0*2.6m, 3개월  개소  공통 2-3-2   ( 호표 2 )</t>
  </si>
  <si>
    <t>호표 2</t>
  </si>
  <si>
    <t>컨테이너하우스, 창고용, 3.0*6.0*2.6m</t>
  </si>
  <si>
    <t>5056614B7C005A936FF6A234FE474888B6A7B1</t>
  </si>
  <si>
    <t>5775614F5A0055E82AB3A84D3DCDC95056614B7C005A936FF6A234FE474888B6A7B1</t>
  </si>
  <si>
    <t>5775614F5A0055E82AB3A84D3DCDC95775614F5A0055EBF845331D0CB22A</t>
  </si>
  <si>
    <t>5775614F5A0055E82AB3A84D3DCDC95775614F5A0055EBF845331D0CB22F</t>
  </si>
  <si>
    <t>5775614F5A0055E82AB3A84D3DCDC95669414FD90050C28EF6A81D4861001</t>
  </si>
  <si>
    <t>강관 조립말비계(이동식)설치 및 해체  높이 2m, 3개월  대  공통 2-7-4   ( 호표 3 )</t>
  </si>
  <si>
    <t>호표 3</t>
  </si>
  <si>
    <t>공통 2-7-4</t>
  </si>
  <si>
    <t>비계안정장치</t>
  </si>
  <si>
    <t>비계안정장치, 비계기본틀, 기둥, 1.2*1.7m</t>
  </si>
  <si>
    <t>5056614B47005C3DB318211A54BF94BF04E624</t>
  </si>
  <si>
    <t>5775614F64005D7A2A77EEF753BBCD5056614B47005C3DB318211A54BF94BF04E624</t>
  </si>
  <si>
    <t>비계안정장치, 가새, 1.2*1.9m</t>
  </si>
  <si>
    <t>5056614B47005C3DB318211A54BF94BF04E62A</t>
  </si>
  <si>
    <t>5775614F64005D7A2A77EEF753BBCD5056614B47005C3DB318211A54BF94BF04E62A</t>
  </si>
  <si>
    <t>비계안정장치, 수평띠장, 1829mm</t>
  </si>
  <si>
    <t>5056614B47005C3DB318211A54BF94BF04E9FA</t>
  </si>
  <si>
    <t>5775614F64005D7A2A77EEF753BBCD5056614B47005C3DB318211A54BF94BF04E9FA</t>
  </si>
  <si>
    <t>비계안정장치, 손잡이기둥</t>
  </si>
  <si>
    <t>5056614B47005C3DB318211A54BF94BF04E9FD</t>
  </si>
  <si>
    <t>5775614F64005D7A2A77EEF753BBCD5056614B47005C3DB318211A54BF94BF04E9FD</t>
  </si>
  <si>
    <t>비계안정장치, 손잡이, 1229mm</t>
  </si>
  <si>
    <t>5056614B47005C3DB318211A54BF94BF04E9FB</t>
  </si>
  <si>
    <t>5775614F64005D7A2A77EEF753BBCD5056614B47005C3DB318211A54BF94BF04E9FB</t>
  </si>
  <si>
    <t>비계안정장치, 손잡이, 1829mm</t>
  </si>
  <si>
    <t>5056614B47005C3DB318211A54BF94BF04E9FC</t>
  </si>
  <si>
    <t>5775614F64005D7A2A77EEF753BBCD5056614B47005C3DB318211A54BF94BF04E9FC</t>
  </si>
  <si>
    <t>비계안정장치, 바퀴</t>
  </si>
  <si>
    <t>5056614B47005C3DB318211A54BF94BF04E9FE</t>
  </si>
  <si>
    <t>5775614F64005D7A2A77EEF753BBCD5056614B47005C3DB318211A54BF94BF04E9FE</t>
  </si>
  <si>
    <t>비계안정장치, 쟈키</t>
  </si>
  <si>
    <t>5056614B47005C3DB318211A54BF94BF04E9FF</t>
  </si>
  <si>
    <t>5775614F64005D7A2A77EEF753BBCD5056614B47005C3DB318211A54BF94BF04E9FF</t>
  </si>
  <si>
    <t>비계안정장치, 발판, 40*200*2000</t>
  </si>
  <si>
    <t>장</t>
  </si>
  <si>
    <t>5056614B47005C3DB318211A566889A4A1474F</t>
  </si>
  <si>
    <t>5775614F64005D7A2A77EEF753BBCD5056614B47005C3DB318211A566889A4A1474F</t>
  </si>
  <si>
    <t>높이 2m, 노무비</t>
  </si>
  <si>
    <t>5775614F64005D7A2A77EEF64D6E33</t>
  </si>
  <si>
    <t>5775614F64005D7A2A77EEF753BBCD5775614F64005D7A2A77EEF64D6E33</t>
  </si>
  <si>
    <t>시스템비계 설치, 해체(외부)  10m이하, 3개월(발판2열)-계단설치해체비포함  M2     ( 호표 4 )</t>
  </si>
  <si>
    <t>호표 4</t>
  </si>
  <si>
    <t>시스템비계-수직재</t>
  </si>
  <si>
    <t>S-38(3800mm)</t>
  </si>
  <si>
    <t>본</t>
  </si>
  <si>
    <t>5056614B47005C3DB31825F10B1E877AC9F4</t>
  </si>
  <si>
    <t>5775614F64005D79063D045D0E3CF45056614B47005C3DB31825F10B1E877AC9F4</t>
  </si>
  <si>
    <t>시스템비계-대각재</t>
  </si>
  <si>
    <t>B-1918(2484mm)</t>
  </si>
  <si>
    <t>5056614B47005C3DB31825F10B1E877ACD6F</t>
  </si>
  <si>
    <t>5775614F64005D79063D045D0E3CF45056614B47005C3DB31825F10B1E877ACD6F</t>
  </si>
  <si>
    <t>시스템비계-수평재</t>
  </si>
  <si>
    <t>L-12(1200mm)</t>
  </si>
  <si>
    <t>5056614B47005C3DB31825F10B1E877ACF1C</t>
  </si>
  <si>
    <t>5775614F64005D79063D045D0E3CF45056614B47005C3DB31825F10B1E877ACF1C</t>
  </si>
  <si>
    <t>L-18(1829MM)</t>
  </si>
  <si>
    <t>5056614B47005C3DB31825F10B1E877ACE75</t>
  </si>
  <si>
    <t>5775614F64005D79063D045D0E3CF45056614B47005C3DB31825F10B1E877ACE75</t>
  </si>
  <si>
    <t>시스템비계-난간대</t>
  </si>
  <si>
    <t>HL-12(1200mm)</t>
  </si>
  <si>
    <t>5056614B47005C3DB31825F10B1E877AC36B</t>
  </si>
  <si>
    <t>5775614F64005D79063D045D0E3CF45056614B47005C3DB31825F10B1E877AC36B</t>
  </si>
  <si>
    <t>HL-18(1829mm)</t>
  </si>
  <si>
    <t>5056614B47005C3DB31825F10B1E877AC244</t>
  </si>
  <si>
    <t>5775614F64005D79063D045D0E3CF45056614B47005C3DB31825F10B1E877AC244</t>
  </si>
  <si>
    <t>강관손료</t>
  </si>
  <si>
    <t>주재료비의 6%</t>
  </si>
  <si>
    <t>5775614F64005D79063D045D0E3CF45669414FD90050C28EF6A81D4861001</t>
  </si>
  <si>
    <t>비계안정장치, 기둥, 각파이프, 60*60*2.3mm</t>
  </si>
  <si>
    <t>5056614B47005C3DB318211A54BF94BF04E9F1</t>
  </si>
  <si>
    <t>5775614F64005D79063D045D0E3CF45056614B47005C3DB318211A54BF94BF04E9F1</t>
  </si>
  <si>
    <t>받침철물손료</t>
  </si>
  <si>
    <t>주재료비의 9%</t>
  </si>
  <si>
    <t>5669414FD90050C28EF6A81D4862002</t>
  </si>
  <si>
    <t>5775614F64005D79063D045D0E3CF45669414FD90050C28EF6A81D4862002</t>
  </si>
  <si>
    <t>강관비계 부속철물</t>
  </si>
  <si>
    <t>앙카용철물</t>
  </si>
  <si>
    <t>5056614B47005C3DB04446D1EF10D42C54030B</t>
  </si>
  <si>
    <t>5775614F64005D79063D045D0E3CF45056614B47005C3DB04446D1EF10D42C54030B</t>
  </si>
  <si>
    <t>철물(앵커)손료</t>
  </si>
  <si>
    <t>주재료비의 100%</t>
  </si>
  <si>
    <t>5669414FD90050C28EF6A81D4863003</t>
  </si>
  <si>
    <t>5775614F64005D79063D045D0E3CF45669414FD90050C28EF6A81D4863003</t>
  </si>
  <si>
    <t>시스템비계 설치, 해체</t>
  </si>
  <si>
    <t>10m이하 - 조달자원 대체</t>
  </si>
  <si>
    <t>5775614F64005D7A2A70BB4C54782A</t>
  </si>
  <si>
    <t>5775614F64005D79063D045D0E3CF45775614F64005D7A2A70BB4C54782A</t>
  </si>
  <si>
    <t>작업발판(3개월이하)</t>
  </si>
  <si>
    <t>안전발판 손료(2열)</t>
  </si>
  <si>
    <t>5775614F64005D7A2A76C7ECEBF74A</t>
  </si>
  <si>
    <t>5775614F64005D79063D045D0E3CF45775614F64005D7A2A76C7ECEBF74A</t>
  </si>
  <si>
    <t>강관동바리  3개월,3.5m이하  M2     ( 호표 5 )</t>
  </si>
  <si>
    <t>호표 5</t>
  </si>
  <si>
    <t>아연도강관써포트</t>
  </si>
  <si>
    <t>V-3,2400~3800</t>
  </si>
  <si>
    <t>5056614B47005C357620FBBD24D00F23024EAE</t>
  </si>
  <si>
    <t>5775614F64005D7901BDF4DB40DF1A5056614B47005C357620FBBD24D00F23024EAE</t>
  </si>
  <si>
    <t>잡재료</t>
  </si>
  <si>
    <t>주재료비의 5%</t>
  </si>
  <si>
    <t>5775614F64005D7901BDF4DB40DF1A5669414FD90050C28EF6A81D4861001</t>
  </si>
  <si>
    <t>강관동바리 설치 및 해체</t>
  </si>
  <si>
    <t>2.5m초과 ~ 3.5m이하 - 17-2/4 삭제</t>
  </si>
  <si>
    <t>10공M3</t>
  </si>
  <si>
    <t>5775614F64005D790243A30B1955E4</t>
  </si>
  <si>
    <t>5775614F64005D7901BDF4DB40DF1A5775614F64005D790243A30B1955E4</t>
  </si>
  <si>
    <t>건축물 현장정리  수선  M2  공통 2-9-2   ( 호표 6 )</t>
  </si>
  <si>
    <t>호표 6</t>
  </si>
  <si>
    <t>공통 2-9-2</t>
  </si>
  <si>
    <t>보통인부</t>
  </si>
  <si>
    <t>일반공사 직종</t>
  </si>
  <si>
    <t>인</t>
  </si>
  <si>
    <t>57AFB1487E005AB443937EC7E6509A41E02CE5</t>
  </si>
  <si>
    <t>5775614F3F005BEF869E2A9674F67357AFB1487E005AB443937EC7E6509A41E02CE5</t>
  </si>
  <si>
    <t>거푸집 먹매김  일반  M2  건축 11-1-1   ( 호표 7 )</t>
  </si>
  <si>
    <t>호표 7</t>
  </si>
  <si>
    <t>건축 11-1-1</t>
  </si>
  <si>
    <t>건축목공</t>
  </si>
  <si>
    <t>57AFB1487E005AB443937EC7E6509A41E02E97</t>
  </si>
  <si>
    <t>5775614F3F005815C1192F9E1633B757AFB1487E005AB443937EC7E6509A41E02E97</t>
  </si>
  <si>
    <t>구조부 먹매김  일반  M2  건축 11-1-1   ( 호표 8 )</t>
  </si>
  <si>
    <t>호표 8</t>
  </si>
  <si>
    <t>5775614F3F005815C1192F9E16356557AFB1487E005AB443937EC7E6509A41E02E97</t>
  </si>
  <si>
    <t>잡석지정  굴삭기 0.2m3+진동롤러(핸드가이드식)  M3  공통 3-2-4   ( 호표 9 )</t>
  </si>
  <si>
    <t>호표 9</t>
  </si>
  <si>
    <t>공통 3-2-4</t>
  </si>
  <si>
    <t>굴삭기(무한궤도)</t>
  </si>
  <si>
    <t>0.2㎥</t>
  </si>
  <si>
    <t>HR</t>
  </si>
  <si>
    <t>5060D143F000551FB6AB4F043B78E08394E2F3C5</t>
  </si>
  <si>
    <t>5775414A890058A9AE59F2FCE083185060D143F000551FB6AB4F043B78E08394E2F3C5</t>
  </si>
  <si>
    <t>진동롤러(핸드가이드식)</t>
  </si>
  <si>
    <t>0.7ton</t>
  </si>
  <si>
    <t>5060D143F000551EAD8BF903C8E99778108A4533</t>
  </si>
  <si>
    <t>5775414A890058A9AE59F2FCE083185060D143F000551EAD8BF903C8E99778108A4533</t>
  </si>
  <si>
    <t>(별도)</t>
  </si>
  <si>
    <t>별도</t>
  </si>
  <si>
    <t>507121462A00533A03FC3BDA8A3C6395964E70</t>
  </si>
  <si>
    <t>5775414A890058A9AE59F2FCE08318507121462A00533A03FC3BDA8A3C6395964E70</t>
  </si>
  <si>
    <t>(별도), 40mm, #467</t>
  </si>
  <si>
    <t>507121462A00533A03F4E7EE7E112F8CE6CEF4</t>
  </si>
  <si>
    <t>5775414A890058A9AE59F2FCE08318507121462A00533A03F4E7EE7E112F8CE6CEF4</t>
  </si>
  <si>
    <t>방습필름 설치 - 바닥  폴리에틸렌필름, 두께, 0.03mm, 2겹  M2  건축 5-3-3   ( 호표 10 )</t>
  </si>
  <si>
    <t>호표 10</t>
  </si>
  <si>
    <t>건축 5-3-3</t>
  </si>
  <si>
    <t>폴리에틸렌필름</t>
  </si>
  <si>
    <t>폴리에틸렌필름, 두께, 0.03mm</t>
  </si>
  <si>
    <t>5071014B79005B53BB111EC1E8A3EF498E339D</t>
  </si>
  <si>
    <t>5775814C06005436DC90933F8E99CD5071014B79005B53BB111EC1E8A3EF498E339D</t>
  </si>
  <si>
    <t>방습필름 설치</t>
  </si>
  <si>
    <t>바닥</t>
  </si>
  <si>
    <t>5775814C06005436DE5E27F28C6D92</t>
  </si>
  <si>
    <t>5775814C06005436DC90933F8E99CD5775814C06005436DE5E27F28C6D92</t>
  </si>
  <si>
    <t>콘크리트 펌프차 타설(철근)  기초외,50m3미만타설/회,슬럼프 15cm  M3     ( 호표 11 )</t>
  </si>
  <si>
    <t>호표 11</t>
  </si>
  <si>
    <t>콘크리트 펌프차 타설(벽,기둥,슬래브 등)</t>
  </si>
  <si>
    <t>100m3 미만, 슬럼프 15cm, 보통</t>
  </si>
  <si>
    <t>회</t>
  </si>
  <si>
    <t>577531444F0054B787A66D0E7D986A</t>
  </si>
  <si>
    <t>577531450A00528CE92E59933E281C577531444F0054B787A66D0E7D986A</t>
  </si>
  <si>
    <t>콘크리트 펌프차 타설(무근)  50m3미만타설/회,슬럼프 8~12cm  M3     ( 호표 12 )</t>
  </si>
  <si>
    <t>호표 12</t>
  </si>
  <si>
    <t>콘크리트 펌프차 타설(무근, 진동기無)</t>
  </si>
  <si>
    <t>100m3 미만, 슬럼프 8~12cm, 보통(매트기초 등)</t>
  </si>
  <si>
    <t>577531444F00570BC68B610FB9B7E3</t>
  </si>
  <si>
    <t>577531450A00528CE92E5991709F54577531444F00570BC68B610FB9B7E3</t>
  </si>
  <si>
    <t>철근 현장가공 및 조립  보통  TON  공통 6-2-1   ( 호표 13 )</t>
  </si>
  <si>
    <t>호표 13</t>
  </si>
  <si>
    <t>공통 6-2-1</t>
  </si>
  <si>
    <t>철선</t>
  </si>
  <si>
    <t>철선, 어닐링, ∮0.9mm</t>
  </si>
  <si>
    <t>50567145DA0059BF0FF074355B4D6C91E67749</t>
  </si>
  <si>
    <t>5750C143B9005F6B22FE0F93B40B3650567145DA0059BF0FF074355B4D6C91E67749</t>
  </si>
  <si>
    <t>철근 현장가공</t>
  </si>
  <si>
    <t>5750C143B9005F6B22FC40759C24F5</t>
  </si>
  <si>
    <t>5750C143B9005F6B22FE0F93B40B365750C143B9005F6B22FC40759C24F5</t>
  </si>
  <si>
    <t>철근 현장조립</t>
  </si>
  <si>
    <t>5750C143B9005F6B22FC43CE1C50C7</t>
  </si>
  <si>
    <t>5750C143B9005F6B22FE0F93B40B365750C143B9005F6B22FC43CE1C50C7</t>
  </si>
  <si>
    <t>유로폼 설치 및 해체  보통, 수직고 7m까지  M2  공통 6-3-3   ( 호표 14 )</t>
  </si>
  <si>
    <t>호표 14</t>
  </si>
  <si>
    <t>공통 6-3-3</t>
  </si>
  <si>
    <t>유로폼 - 자재비</t>
  </si>
  <si>
    <t>577531443E005B98D82E59A2F0A6E7</t>
  </si>
  <si>
    <t>577531443E005B98D82F7FA441F468577531443E005B98D82E59A2F0A6E7</t>
  </si>
  <si>
    <t>유로폼 - 인력투입</t>
  </si>
  <si>
    <t>577531443E005B98D82E5A4854AF84</t>
  </si>
  <si>
    <t>577531443E005B98D82F7FA441F468577531443E005B98D82E5A4854AF84</t>
  </si>
  <si>
    <t>합판거푸집 설치 및 해체  보통 4회, 수직고 7m까지  M2  공통 6-3-1   ( 호표 15 )</t>
  </si>
  <si>
    <t>호표 15</t>
  </si>
  <si>
    <t>공통 6-3-1</t>
  </si>
  <si>
    <t>합판거푸집 - 자재비</t>
  </si>
  <si>
    <t>4회</t>
  </si>
  <si>
    <t>577531443E005D45AF121E63CEC1E4</t>
  </si>
  <si>
    <t>577531443E005D45AF13244E9386C9577531443E005D45AF121E63CEC1E4</t>
  </si>
  <si>
    <t>합판거푸집 - 인력투입</t>
  </si>
  <si>
    <t>577531443E005D45AF121F0AB8B1CC</t>
  </si>
  <si>
    <t>577531443E005D45AF13244E9386C9577531443E005D45AF121F0AB8B1CC</t>
  </si>
  <si>
    <t>케미컬앵커  HVU M16*125 + HIT-C M16*190  EA     ( 호표 16 )</t>
  </si>
  <si>
    <t>호표 16</t>
  </si>
  <si>
    <t>착암공</t>
  </si>
  <si>
    <t>57AFB1487E005AB443937EC7E6509A41E02D88</t>
  </si>
  <si>
    <t>57752145E40052E3F9C2E84381A58557AFB1487E005AB443937EC7E6509A41E02D88</t>
  </si>
  <si>
    <t>특별인부</t>
  </si>
  <si>
    <t>57AFB1487E005AB443937EC7E6509A41E02CE4</t>
  </si>
  <si>
    <t>57752145E40052E3F9C2E84381A58557AFB1487E005AB443937EC7E6509A41E02CE4</t>
  </si>
  <si>
    <t>57752145E40052E3F9C2E84381A58557AFB1487E005AB443937EC7E6509A41E02CE5</t>
  </si>
  <si>
    <t>함마드릴</t>
  </si>
  <si>
    <t>TE 70</t>
  </si>
  <si>
    <t>50567145DA005A5EBA0CE58B288B12B18FAFB9</t>
  </si>
  <si>
    <t>57752145E40052E3F9C2E84381A58550567145DA005A5EBA0CE58B288B12B18FAFB9</t>
  </si>
  <si>
    <t>드릴비트</t>
  </si>
  <si>
    <t>TE-YX 18/52</t>
  </si>
  <si>
    <t>50567145DA005A5EBA0CE58B288B1083F1C8E9</t>
  </si>
  <si>
    <t>57752145E40052E3F9C2E84381A58550567145DA005A5EBA0CE58B288B1083F1C8E9</t>
  </si>
  <si>
    <t>케미컬약액</t>
  </si>
  <si>
    <t>HVU M16*125</t>
  </si>
  <si>
    <t>50567145DA005A5EBA0CE58B288B12B441A833</t>
  </si>
  <si>
    <t>57752145E40052E3F9C2E84381A58550567145DA005A5EBA0CE58B288B12B441A833</t>
  </si>
  <si>
    <t>앵커롯드</t>
  </si>
  <si>
    <t>HIT-C M16*190</t>
  </si>
  <si>
    <t>50567145DA005A5EBA0CE58B288B135757F83E</t>
  </si>
  <si>
    <t>57752145E40052E3F9C2E84381A58550567145DA005A5EBA0CE58B288B135757F83E</t>
  </si>
  <si>
    <t>셋팅툴</t>
  </si>
  <si>
    <t>소켓 3/4" SW24</t>
  </si>
  <si>
    <t>50567145DA005A5EBA0CE58B288B173222C7C7</t>
  </si>
  <si>
    <t>57752145E40052E3F9C2E84381A58550567145DA005A5EBA0CE58B288B173222C7C7</t>
  </si>
  <si>
    <t>어댑터 TE-FY-3/4"</t>
  </si>
  <si>
    <t>50567145DA005A5EBA0CE58B288B1737A10CCD</t>
  </si>
  <si>
    <t>57752145E40052E3F9C2E84381A58550567145DA005A5EBA0CE58B288B1737A10CCD</t>
  </si>
  <si>
    <t>수밀코킹(실리콘)  삼각, 10mm, 창호주위  M  건축 6-6-1   ( 호표 17 )</t>
  </si>
  <si>
    <t>호표 17</t>
  </si>
  <si>
    <t>건축 6-6-1</t>
  </si>
  <si>
    <t>실링재</t>
  </si>
  <si>
    <t>실링재, 실리콘, 비초산, 유리용, 창호주위</t>
  </si>
  <si>
    <t>L</t>
  </si>
  <si>
    <t>50567145EB005254A8608AAFEB6441786C0529</t>
  </si>
  <si>
    <t>5775F1495D0055668A14ACE2B9518E50567145EB005254A8608AAFEB6441786C0529</t>
  </si>
  <si>
    <t>수밀코킹</t>
  </si>
  <si>
    <t>재료비 별도</t>
  </si>
  <si>
    <t>5775F1495D00560ABF39499A89F7B2</t>
  </si>
  <si>
    <t>5775F1495D0055668A14ACE2B9518E5775F1495D00560ABF39499A89F7B2</t>
  </si>
  <si>
    <t>시멘트 액체방수  바닥, 2차  M2     ( 호표 18 )</t>
  </si>
  <si>
    <t>호표 18</t>
  </si>
  <si>
    <t>시멘트(별도)</t>
  </si>
  <si>
    <t>5056614B470054E79A970698CE4E0D0C420725</t>
  </si>
  <si>
    <t>5775F149A500596C306E40F89F30EA5056614B470054E79A970698CE4E0D0C420725</t>
  </si>
  <si>
    <t>507121462A00533A02EE9AD3A9A9F6C4B71CA1</t>
  </si>
  <si>
    <t>5775F149A500596C306E40F89F30EA507121462A00533A02EE9AD3A9A9F6C4B71CA1</t>
  </si>
  <si>
    <t>기타도막방수재</t>
  </si>
  <si>
    <t>기타도막방수재, 방수액고점도(1:50희석)</t>
  </si>
  <si>
    <t>50711145C50051BB69E5BE4FDBF34B3CCF6621</t>
  </si>
  <si>
    <t>5775F149A500596C306E40F89F30EA50711145C50051BB69E5BE4FDBF34B3CCF6621</t>
  </si>
  <si>
    <t>시멘트 액체방수 바름</t>
  </si>
  <si>
    <t>5775F149A500584527AC20319EB295</t>
  </si>
  <si>
    <t>5775F149A500596C306E40F89F30EA5775F149A500584527AC20319EB295</t>
  </si>
  <si>
    <t>모르타르 바름  바닥, 24mm  M2  건축 3-1-1 준용   ( 호표 19 )</t>
  </si>
  <si>
    <t>호표 19</t>
  </si>
  <si>
    <t>건축 3-1-1 준용</t>
  </si>
  <si>
    <t>모르타르 배합(배합품 포함)</t>
  </si>
  <si>
    <t>배합용적비 1:3, 시멘트, 모래 별도</t>
  </si>
  <si>
    <t>57750140F80058ED13E43F0D84ACA3</t>
  </si>
  <si>
    <t>57750140F80058EE39E33B77632E6857750140F80058ED13E43F0D84ACA3</t>
  </si>
  <si>
    <t>바탕 고르기</t>
  </si>
  <si>
    <t>바닥, 24mm 이하 기준</t>
  </si>
  <si>
    <t>5775A1413D005CF893E9462B002C15</t>
  </si>
  <si>
    <t>57750140F80058EE39E33B77632E685775A1413D005CF893E9462B002C15</t>
  </si>
  <si>
    <t>콘크리트면 정리  3.6m 이하  M2  건축 9-2-1   ( 호표 20 )</t>
  </si>
  <si>
    <t>호표 20</t>
  </si>
  <si>
    <t>건축 9-2-1</t>
  </si>
  <si>
    <t>견출공</t>
  </si>
  <si>
    <t>57AFB1487E005AB443937EC7E6509A41E02E96</t>
  </si>
  <si>
    <t>57750140F8005BA033082BCD89E06257AFB1487E005AB443937EC7E6509A41E02E96</t>
  </si>
  <si>
    <t>공구손료</t>
  </si>
  <si>
    <t>인력품의 3%</t>
  </si>
  <si>
    <t>57750140F8005BA033082BCD89E0625669414FD90050C28EF6A81D4861001</t>
  </si>
  <si>
    <t>콘크리트면 정리  3.6m 이하, 천장  M2  건축 9-2-1   ( 호표 21 )</t>
  </si>
  <si>
    <t>호표 21</t>
  </si>
  <si>
    <t>57750140F8005BA033082BCD8F092757AFB1487E005AB443937EC7E6509A41E02E96</t>
  </si>
  <si>
    <t>노임할증</t>
  </si>
  <si>
    <t>인력품의 20%</t>
  </si>
  <si>
    <t>57750140F8005BA033082BCD8F09275669414FD90050C28EF6A81D4862002</t>
  </si>
  <si>
    <t>57750140F8005BA033082BCD8F09275669414FD90050C28EF6A81D4861001</t>
  </si>
  <si>
    <t>창호주위 모르타르 충전    M  건축 9-3-1   ( 호표 22 )</t>
  </si>
  <si>
    <t>호표 22</t>
  </si>
  <si>
    <t>건축 9-3-1</t>
  </si>
  <si>
    <t>미장공</t>
  </si>
  <si>
    <t>57AFB1487E005AB443937EC7E6509A41E02E93</t>
  </si>
  <si>
    <t>5775B147E100558AE52BDD85D0CAF257AFB1487E005AB443937EC7E6509A41E02E93</t>
  </si>
  <si>
    <t>5775B147E100558AE52BDD85D0CAF257AFB1487E005AB443937EC7E6509A41E02CE5</t>
  </si>
  <si>
    <t>인력품의 2%</t>
  </si>
  <si>
    <t>5775B147E100558AE52BDD85D0CAF25669414FD90050C28EF6A81D4861001</t>
  </si>
  <si>
    <t>5775B147E100558AE52BDD85D0CAF25056614B470054E79A970698CE4E0D0C420725</t>
  </si>
  <si>
    <t>5775B147E100558AE52BDD85D0CAF2507121462A00533A02EE9AD3A9A9F6C4B71CA1</t>
  </si>
  <si>
    <t>SD-1(100*100*3.2T-우레탄도장)(메쉬별도)  2.57*3.0  개소     ( 호표 23 )</t>
  </si>
  <si>
    <t>호표 23</t>
  </si>
  <si>
    <t>일반구조용각형강관</t>
  </si>
  <si>
    <t>일반구조용각형강관, 각형강관, 100*100*3.2mm</t>
  </si>
  <si>
    <t>5029214D70005681C58423ECEF27F305898672</t>
  </si>
  <si>
    <t>5775B1479A005EE5357C3EE00F99F75029214D70005681C58423ECEF27F305898672</t>
  </si>
  <si>
    <t>일반구조용각형강관, 각형강관, 75*45*2.3mm</t>
  </si>
  <si>
    <t>5029214D70005681C58423ECEF27F30588FFA0</t>
  </si>
  <si>
    <t>5775B1479A005EE5357C3EE00F99F75029214D70005681C58423ECEF27F30588FFA0</t>
  </si>
  <si>
    <t>일반봉강</t>
  </si>
  <si>
    <t>일반봉강, SS400, ∮12mm</t>
  </si>
  <si>
    <t>5056614B4700558C5E4319E1414572B8096767</t>
  </si>
  <si>
    <t>5775B1479A005EE5357C3EE00F99F75056614B4700558C5E4319E1414572B8096767</t>
  </si>
  <si>
    <t>빗장</t>
  </si>
  <si>
    <t>50567145DA005A5F45B9D752FB6F2E0E2F744C</t>
  </si>
  <si>
    <t>5775B1479A005EE5357C3EE00F99F750567145DA005A5F45B9D752FB6F2E0E2F744C</t>
  </si>
  <si>
    <t>도어힌지</t>
  </si>
  <si>
    <t>도어힌지, 냉연분체, 가락지2개, 101.6*2.7mm</t>
  </si>
  <si>
    <t>50567145DA005A5F45B9D752FB6F2E0E2F7552</t>
  </si>
  <si>
    <t>5775B1479A005EE5357C3EE00F99F750567145DA005A5F45B9D752FB6F2E0E2F7552</t>
  </si>
  <si>
    <t>강재창호 설치 / 여닫이</t>
  </si>
  <si>
    <t>창호면적 m2, 6.0 ~ 8.0 이하</t>
  </si>
  <si>
    <t>5775B1479A005EE5357C3EE00F99F6</t>
  </si>
  <si>
    <t>5775B1479A005EE5357C3EE00F99F75775B1479A005EE5357C3EE00F99F6</t>
  </si>
  <si>
    <t>녹막이페인트 붓칠</t>
  </si>
  <si>
    <t>철재면, 1회, 1종</t>
  </si>
  <si>
    <t>57759142AD0055DE4EABA4A2B046F1</t>
  </si>
  <si>
    <t>5775B1479A005EE5357C3EE00F99F757759142AD0055DE4EABA4A2B046F1</t>
  </si>
  <si>
    <t>5775B1479A005EE5357C3EE00F99F7577591421F005B68EB1B5D06C782F6</t>
  </si>
  <si>
    <t>바탕만들기+수성페인트 롤러칠  내부, 2회, 1급, con'c·mortar면  M2  건축 11-1-1,-2-2   ( 호표 24 )</t>
  </si>
  <si>
    <t>호표 24</t>
  </si>
  <si>
    <t>건축 11-1-1,-2-2</t>
  </si>
  <si>
    <t>콘크리트·모르타르면 바탕만들기</t>
  </si>
  <si>
    <t>577591438B005589FC2836B8BDE95C</t>
  </si>
  <si>
    <t>5775914282005952A571C508746562577591438B005589FC2836B8BDE95C</t>
  </si>
  <si>
    <t>수성페인트 롤러칠</t>
  </si>
  <si>
    <t>내부, 2회, 1급, 합성수지에멀션페인트</t>
  </si>
  <si>
    <t>5775914282005952A571C6100E4C01</t>
  </si>
  <si>
    <t>5775914282005952A571C5087465625775914282005952A571C6100E4C01</t>
  </si>
  <si>
    <t>2회</t>
  </si>
  <si>
    <t>5775914282005952A571C6100C8268</t>
  </si>
  <si>
    <t>5775914282005952A571C5087465625775914282005952A571C6100C8268</t>
  </si>
  <si>
    <t>바탕만들기+수성페인트 롤러칠  내부천장, 2회, 1급, con'c·mortar면  M2  건축 11-1-1,-2-2   ( 호표 25 )</t>
  </si>
  <si>
    <t>호표 25</t>
  </si>
  <si>
    <t>천장</t>
  </si>
  <si>
    <t>577591438B005589FC2836B796DFF2</t>
  </si>
  <si>
    <t>5775914282005952A5764EF2E9441F577591438B005589FC2836B796DFF2</t>
  </si>
  <si>
    <t>5775914282005952A5764EF2E9441F5775914282005952A571C6100E4C01</t>
  </si>
  <si>
    <t>천장, 2회</t>
  </si>
  <si>
    <t>5775914282005952A5764B3F0A55FD</t>
  </si>
  <si>
    <t>5775914282005952A5764EF2E9441F5775914282005952A5764B3F0A55FD</t>
  </si>
  <si>
    <t>철제용 우레탄도료    M2     ( 호표 26 )</t>
  </si>
  <si>
    <t>호표 26</t>
  </si>
  <si>
    <t>하도</t>
  </si>
  <si>
    <t>도료 IZ180N</t>
  </si>
  <si>
    <t>(KCC연구소-일위대가)</t>
  </si>
  <si>
    <t>5029514AAD0058E9F7633F0D001E77049EEEA2</t>
  </si>
  <si>
    <t>577591421F005B68EB1B5D06C782F65029514AAD0058E9F7633F0D001E77049EEEA2</t>
  </si>
  <si>
    <t>희석제</t>
  </si>
  <si>
    <t>0614</t>
  </si>
  <si>
    <t>5029514AAD0058E9F7633F0D001E77049EEEAD</t>
  </si>
  <si>
    <t>577591421F005B68EB1B5D06C782F65029514AAD0058E9F7633F0D001E77049EEEAD</t>
  </si>
  <si>
    <t>중도</t>
  </si>
  <si>
    <t>도료 EH6270</t>
  </si>
  <si>
    <t>5029514AAD0058E9F7633F0D001E77049EEEAC</t>
  </si>
  <si>
    <t>577591421F005B68EB1B5D06C782F65029514AAD0058E9F7633F0D001E77049EEEAC</t>
  </si>
  <si>
    <t>024</t>
  </si>
  <si>
    <t>5029514AAD0058E9F7633F0D001E77049EEF4C</t>
  </si>
  <si>
    <t>577591421F005B68EB1B5D06C782F65029514AAD0058E9F7633F0D001E77049EEF4C</t>
  </si>
  <si>
    <t>상도1</t>
  </si>
  <si>
    <t>도료 UT6581</t>
  </si>
  <si>
    <t>5029514AAD0058E9F7633F0D001E77049EEF4D</t>
  </si>
  <si>
    <t>577591421F005B68EB1B5D06C782F65029514AAD0058E9F7633F0D001E77049EEF4D</t>
  </si>
  <si>
    <t>0624</t>
  </si>
  <si>
    <t>5029514AAD0058E9F7633F0D001E77049EEF4E</t>
  </si>
  <si>
    <t>577591421F005B68EB1B5D06C782F65029514AAD0058E9F7633F0D001E77049EEF4E</t>
  </si>
  <si>
    <t>상도2</t>
  </si>
  <si>
    <t>5029514AAD0058E9F7633F0D001E77049EEF4F</t>
  </si>
  <si>
    <t>577591421F005B68EB1B5D06C782F65029514AAD0058E9F7633F0D001E77049EEF4F</t>
  </si>
  <si>
    <t>5029514AAD0058E9F7633F0D001E77049EEF48</t>
  </si>
  <si>
    <t>577591421F005B68EB1B5D06C782F65029514AAD0058E9F7633F0D001E77049EEF48</t>
  </si>
  <si>
    <t>도장공</t>
  </si>
  <si>
    <t>(유성페인트3회기준)</t>
  </si>
  <si>
    <t>57AFB1487E005AB443937EC7E6509A41E02E9D</t>
  </si>
  <si>
    <t>577591421F005B68EB1B5D06C782F657AFB1487E005AB443937EC7E6509A41E02E9D</t>
  </si>
  <si>
    <t>577591421F005B68EB1B5D06C782F657AFB1487E005AB443937EC7E6509A41E02CE5</t>
  </si>
  <si>
    <t>U형측구설치  W=360 (토공사포함)  M     ( 호표 27 )</t>
  </si>
  <si>
    <t>호표 27</t>
  </si>
  <si>
    <t>U형폴륨</t>
  </si>
  <si>
    <t>중량150~300KG미만</t>
  </si>
  <si>
    <t>5750114D7C005317E59F670546B94A</t>
  </si>
  <si>
    <t>5750114D7C005317E59F670546BC1F5750114D7C005317E59F670546B94A</t>
  </si>
  <si>
    <t>U형 플륨 - 소켓식 ∮350</t>
  </si>
  <si>
    <t>∮360*315*35*2000mm, 170kg/본</t>
  </si>
  <si>
    <t>공장상차도</t>
  </si>
  <si>
    <t>5029214D70005682EC9E193745A996DC251ED1</t>
  </si>
  <si>
    <t>5750114D7C005317E59F670546BC1F5029214D70005682EC9E193745A996DC251ED1</t>
  </si>
  <si>
    <t>5750114D7C005317E59F670546BC1F5750D14202005A5749D84B918B45DE</t>
  </si>
  <si>
    <t>5750114D7C005317E59F670546BC1F5750D142DE005217FDA5752C8526C8</t>
  </si>
  <si>
    <t>5750114D7C005317E59F670546BC1F5750D142CD005EF33B3B3707A41997</t>
  </si>
  <si>
    <t>모래지정</t>
  </si>
  <si>
    <t>5775414A890058A9AE59F2FCE08319</t>
  </si>
  <si>
    <t>5750114D7C005317E59F670546BC1F5775414A890058A9AE59F2FCE08319</t>
  </si>
  <si>
    <t>철골재 철거  LPG사용  TON  건축 12-3-3   ( 호표 28 )</t>
  </si>
  <si>
    <t>호표 28</t>
  </si>
  <si>
    <t>건축 12-3-3</t>
  </si>
  <si>
    <t>해체</t>
  </si>
  <si>
    <t>57746140AA005ABF8A393A705FC86C</t>
  </si>
  <si>
    <t>57746140AA005ABF8A3813679DAA5157746140AA005ABF8A393A705FC86C</t>
  </si>
  <si>
    <t>뒷정리</t>
  </si>
  <si>
    <t>57746140AA005ABF8A393A705FCB20</t>
  </si>
  <si>
    <t>57746140AA005ABF8A3813679DAA5157746140AA005ABF8A393A705FCB20</t>
  </si>
  <si>
    <t>액화석유가스</t>
  </si>
  <si>
    <t>액화석유가스, 건설용 LPG</t>
  </si>
  <si>
    <t>5071614DF70056B7E289AC0D8438882658774A</t>
  </si>
  <si>
    <t>57746140AA005ABF8A3813679DAA515071614DF70056B7E289AC0D8438882658774A</t>
  </si>
  <si>
    <t>철망 철거  해체재 재사용 안 함  M2  건축 12-2-1   ( 호표 29 )</t>
  </si>
  <si>
    <t>호표 29</t>
  </si>
  <si>
    <t>건축 12-2-1</t>
  </si>
  <si>
    <t>덕트공</t>
  </si>
  <si>
    <t>57AFB1487E005AB443937EC7E6509A41E0280F</t>
  </si>
  <si>
    <t>57746140AA0056C0A7EF3FF0808F8457AFB1487E005AB443937EC7E6509A41E0280F</t>
  </si>
  <si>
    <t>57746140AA0056C0A7EF3FF0808F8457AFB1487E005AB443937EC7E6509A41E02CE5</t>
  </si>
  <si>
    <t>콘테이너형 가설건축물 설치  3.0*6.0*2.6m  개소  공통 2-3-2   ( 호표 30 )</t>
  </si>
  <si>
    <t>호표 30</t>
  </si>
  <si>
    <t>비계공</t>
  </si>
  <si>
    <t>57AFB1487E005AB443937EC7E6509A41E02CE1</t>
  </si>
  <si>
    <t>5775614F5A0055EBF845331D0CB22A57AFB1487E005AB443937EC7E6509A41E02CE1</t>
  </si>
  <si>
    <t>5775614F5A0055EBF845331D0CB22A57AFB1487E005AB443937EC7E6509A41E02CE4</t>
  </si>
  <si>
    <t>크레인(타이어)</t>
  </si>
  <si>
    <t>10ton</t>
  </si>
  <si>
    <t>5060D143F000551D86E2A51C0A889F5FF9949B13</t>
  </si>
  <si>
    <t>5775614F5A0055EBF845331D0CB22A5060D143F000551D86E2A51C0A889F5FF9949B13</t>
  </si>
  <si>
    <t>5775614F5A0055EBF845331D0CB22A5669414FD90050C28EF6A81D4861001</t>
  </si>
  <si>
    <t>콘테이너형 가설건축물 해체  3.0*6.0*2.6m  개소  공통 2-3-2   ( 호표 31 )</t>
  </si>
  <si>
    <t>호표 31</t>
  </si>
  <si>
    <t>5775614F5A0055EBF845331D0CB22F57AFB1487E005AB443937EC7E6509A41E02CE1</t>
  </si>
  <si>
    <t>5775614F5A0055EBF845331D0CB22F57AFB1487E005AB443937EC7E6509A41E02CE4</t>
  </si>
  <si>
    <t>5775614F5A0055EBF845331D0CB22F5060D143F000551D86E2A51C0A889F5FF9949B13</t>
  </si>
  <si>
    <t>5775614F5A0055EBF845331D0CB22F5669414FD90050C28EF6A81D4861001</t>
  </si>
  <si>
    <t>크레인(타이어)  10ton  HR  공통 8-3,4(2104)   ( 호표 32 )</t>
  </si>
  <si>
    <t>호표 32</t>
  </si>
  <si>
    <t>공통 8-3,4(2104)</t>
  </si>
  <si>
    <t>A</t>
  </si>
  <si>
    <t>천원</t>
  </si>
  <si>
    <t>5060D143F000551D86E2A51C0A889F5FF9949B</t>
  </si>
  <si>
    <t>5060D143F000551D86E2A51C0A889F5FF9949B135060D143F000551D86E2A51C0A889F5FF9949B</t>
  </si>
  <si>
    <t>경유</t>
  </si>
  <si>
    <t>경유, 저유황</t>
  </si>
  <si>
    <t>5071614DF700575D4FEBBD049D982F5EE3D738</t>
  </si>
  <si>
    <t>5060D143F000551D86E2A51C0A889F5FF9949B135071614DF700575D4FEBBD049D982F5EE3D738</t>
  </si>
  <si>
    <t>주연료비의 39%</t>
  </si>
  <si>
    <t>5060D143F000551D86E2A51C0A889F5FF9949B135669414FD90050C28EF6A81D4861001</t>
  </si>
  <si>
    <t>건설기계운전사</t>
  </si>
  <si>
    <t>57AFB1487E005AB443937EC7E6509A41E02804</t>
  </si>
  <si>
    <t>5060D143F000551D86E2A51C0A889F5FF9949B1357AFB1487E005AB443937EC7E6509A41E02804</t>
  </si>
  <si>
    <t>강관 조립말비계(이동식)설치 및 해체  높이 2m, 노무비  대  공통 2-7-4   ( 호표 33 )</t>
  </si>
  <si>
    <t>호표 33</t>
  </si>
  <si>
    <t>5775614F64005D7A2A77EEF64D6E3357AFB1487E005AB443937EC7E6509A41E02CE1</t>
  </si>
  <si>
    <t>5775614F64005D7A2A77EEF64D6E3357AFB1487E005AB443937EC7E6509A41E02CE5</t>
  </si>
  <si>
    <t>시스템비계 설치, 해체  10m이하 - 조달자원 대체  M2  건축 2-6-2   ( 호표 34 )</t>
  </si>
  <si>
    <t>호표 34</t>
  </si>
  <si>
    <t>건축 2-6-2</t>
  </si>
  <si>
    <t>5775614F64005D7A2A70BB4C54782A57AFB1487E005AB443937EC7E6509A41E02CE1</t>
  </si>
  <si>
    <t>5775614F64005D7A2A70BB4C54782A57AFB1487E005AB443937EC7E6509A41E02CE5</t>
  </si>
  <si>
    <t>작업발판(3개월이하)  안전발판 손료(2열)  M2     ( 호표 35 )</t>
  </si>
  <si>
    <t>호표 35</t>
  </si>
  <si>
    <t>안전발판(유공발판)</t>
  </si>
  <si>
    <t>400*1829mm</t>
  </si>
  <si>
    <t>매</t>
  </si>
  <si>
    <t>5045B14E99005A56542D064296FC5F8E6C25C0</t>
  </si>
  <si>
    <t>5775614F64005D7A2A76C7ECEBF74A5045B14E99005A56542D064296FC5F8E6C25C0</t>
  </si>
  <si>
    <t>가설재손료</t>
  </si>
  <si>
    <t>5775614F64005D7A2A76C7ECEBF74A5669414FD90050C28EF6A81D4861001</t>
  </si>
  <si>
    <t>강관동바리 설치 및 해체  2.5m초과 ~ 3.5m이하 - 17-2/4 삭제  10공M3  토목 2-5-1   ( 호표 36 )</t>
  </si>
  <si>
    <t>호표 36</t>
  </si>
  <si>
    <t>토목 2-5-1</t>
  </si>
  <si>
    <t>형틀목공</t>
  </si>
  <si>
    <t>57AFB1487E005AB443937EC7E6509A41E02CE0</t>
  </si>
  <si>
    <t>5775614F64005D790243A30B1955E457AFB1487E005AB443937EC7E6509A41E02CE0</t>
  </si>
  <si>
    <t>5775614F64005D790243A30B1955E457AFB1487E005AB443937EC7E6509A41E02CE5</t>
  </si>
  <si>
    <t>굴삭기(무한궤도)  0.7㎥  HR  공통 8-3,4(0201)   ( 호표 37 )</t>
  </si>
  <si>
    <t>5060D143F000551FB6AB4F043B7D62DD2D2E0346</t>
  </si>
  <si>
    <t>0.7㎥</t>
  </si>
  <si>
    <t>호표 37</t>
  </si>
  <si>
    <t>공통 8-3,4(0201)</t>
  </si>
  <si>
    <t>5060D143F000551FB6AB4F043B7D62DD2D2E03</t>
  </si>
  <si>
    <t>5060D143F000551FB6AB4F043B7D62DD2D2E03465060D143F000551FB6AB4F043B7D62DD2D2E03</t>
  </si>
  <si>
    <t>5060D143F000551FB6AB4F043B7D62DD2D2E03465071614DF700575D4FEBBD049D982F5EE3D738</t>
  </si>
  <si>
    <t>주연료비의 22%</t>
  </si>
  <si>
    <t>5060D143F000551FB6AB4F043B7D62DD2D2E03465669414FD90050C28EF6A81D4861001</t>
  </si>
  <si>
    <t>5060D143F000551FB6AB4F043B7D62DD2D2E034657AFB1487E005AB443937EC7E6509A41E02804</t>
  </si>
  <si>
    <t>플레이트 콤팩터  1.5ton  HR  공통 8-3,4(1730)   ( 호표 38 )</t>
  </si>
  <si>
    <t>5060D143F000551EA913A8C4615FDCB27A870D9E</t>
  </si>
  <si>
    <t>플레이트 콤팩터</t>
  </si>
  <si>
    <t>1.5ton</t>
  </si>
  <si>
    <t>호표 38</t>
  </si>
  <si>
    <t>공통 8-3,4(1730)</t>
  </si>
  <si>
    <t>5060D143F000551EA913A8C4615FDCB27A870D</t>
  </si>
  <si>
    <t>5060D143F000551EA913A8C4615FDCB27A870D9E5060D143F000551EA913A8C4615FDCB27A870D</t>
  </si>
  <si>
    <t>공업용휘발유</t>
  </si>
  <si>
    <t>공업용휘발유, 무연</t>
  </si>
  <si>
    <t>5071614DF700575D4FEBBE2F02963963A2FB4D</t>
  </si>
  <si>
    <t>5060D143F000551EA913A8C4615FDCB27A870D9E5071614DF700575D4FEBBE2F02963963A2FB4D</t>
  </si>
  <si>
    <t>주연료비의 20%</t>
  </si>
  <si>
    <t>5060D143F000551EA913A8C4615FDCB27A870D9E5669414FD90050C28EF6A81D4861001</t>
  </si>
  <si>
    <t>일반기계운전사</t>
  </si>
  <si>
    <t>57AFB1487E005AB443937EC7E6509A41E02912</t>
  </si>
  <si>
    <t>5060D143F000551EA913A8C4615FDCB27A870D9E57AFB1487E005AB443937EC7E6509A41E02912</t>
  </si>
  <si>
    <t>굴삭기(무한궤도)  0.2㎥  HR  공통 8-3,4(0201)   ( 호표 39 )</t>
  </si>
  <si>
    <t>호표 39</t>
  </si>
  <si>
    <t>5060D143F000551FB6AB4F043B78E08394E2F3</t>
  </si>
  <si>
    <t>5060D143F000551FB6AB4F043B78E08394E2F3C55060D143F000551FB6AB4F043B78E08394E2F3</t>
  </si>
  <si>
    <t>5060D143F000551FB6AB4F043B78E08394E2F3C55071614DF700575D4FEBBD049D982F5EE3D738</t>
  </si>
  <si>
    <t>주연료비의 21%</t>
  </si>
  <si>
    <t>5060D143F000551FB6AB4F043B78E08394E2F3C55669414FD90050C28EF6A81D4861001</t>
  </si>
  <si>
    <t>5060D143F000551FB6AB4F043B78E08394E2F3C557AFB1487E005AB443937EC7E6509A41E02804</t>
  </si>
  <si>
    <t>진동롤러(핸드가이드식)  0.7ton  HR  공통 8-3,4(1305)   ( 호표 40 )</t>
  </si>
  <si>
    <t>호표 40</t>
  </si>
  <si>
    <t>공통 8-3,4(1305)</t>
  </si>
  <si>
    <t>5060D143F000551EAD8BF903C8E99778108A45</t>
  </si>
  <si>
    <t>5060D143F000551EAD8BF903C8E99778108A45335060D143F000551EAD8BF903C8E99778108A45</t>
  </si>
  <si>
    <t>5060D143F000551EAD8BF903C8E99778108A45335071614DF700575D4FEBBD049D982F5EE3D738</t>
  </si>
  <si>
    <t>주연료비의 13%</t>
  </si>
  <si>
    <t>5060D143F000551EAD8BF903C8E99778108A45335669414FD90050C28EF6A81D4861001</t>
  </si>
  <si>
    <t>5060D143F000551EAD8BF903C8E99778108A453357AFB1487E005AB443937EC7E6509A41E02912</t>
  </si>
  <si>
    <t>방습필름 설치  바닥  M2  건축 5-3-3   ( 호표 41 )</t>
  </si>
  <si>
    <t>호표 41</t>
  </si>
  <si>
    <t>내장공</t>
  </si>
  <si>
    <t>57AFB1487E005AB443937EC7E6509A41E02FBB</t>
  </si>
  <si>
    <t>5775814C06005436DE5E27F28C6D9257AFB1487E005AB443937EC7E6509A41E02FBB</t>
  </si>
  <si>
    <t>5775814C06005436DE5E27F28C6D9257AFB1487E005AB443937EC7E6509A41E02CE5</t>
  </si>
  <si>
    <t>콘크리트 펌프차  32m(80∼95㎥/hr)  HR  공통 8-3,4(4504)   ( 호표 42 )</t>
  </si>
  <si>
    <t>5060D143F000551BDCE1CD6A63D2886765BEA751</t>
  </si>
  <si>
    <t>콘크리트 펌프차</t>
  </si>
  <si>
    <t>32m(80∼95㎥/hr)</t>
  </si>
  <si>
    <t>호표 42</t>
  </si>
  <si>
    <t>공통 8-3,4(4504)</t>
  </si>
  <si>
    <t>5060D143F000551BDCE1CD6A63D2886765BEA7</t>
  </si>
  <si>
    <t>5060D143F000551BDCE1CD6A63D2886765BEA7515060D143F000551BDCE1CD6A63D2886765BEA7</t>
  </si>
  <si>
    <t>5060D143F000551BDCE1CD6A63D2886765BEA7515071614DF700575D4FEBBD049D982F5EE3D738</t>
  </si>
  <si>
    <t>주연료비의 35%</t>
  </si>
  <si>
    <t>5060D143F000551BDCE1CD6A63D2886765BEA7515669414FD90050C28EF6A81D4861001</t>
  </si>
  <si>
    <t>5060D143F000551BDCE1CD6A63D2886765BEA75157AFB1487E005AB443937EC7E6509A41E02804</t>
  </si>
  <si>
    <t>철근 현장가공  보통  TON  공통 6-2-1   ( 호표 43 )</t>
  </si>
  <si>
    <t>호표 43</t>
  </si>
  <si>
    <t>철근공</t>
  </si>
  <si>
    <t>57AFB1487E005AB443937EC7E6509A41E02CEF</t>
  </si>
  <si>
    <t>5750C143B9005F6B22FC40759C24F557AFB1487E005AB443937EC7E6509A41E02CEF</t>
  </si>
  <si>
    <t>5750C143B9005F6B22FC40759C24F557AFB1487E005AB443937EC7E6509A41E02CE5</t>
  </si>
  <si>
    <t>5750C143B9005F6B22FC40759C24F55669414FD90050C28EF6A81D4862002</t>
  </si>
  <si>
    <t>철근 현장조립  보통  TON  공통 6-2-1   ( 호표 44 )</t>
  </si>
  <si>
    <t>호표 44</t>
  </si>
  <si>
    <t>5750C143B9005F6B22FC43CE1C50C757AFB1487E005AB443937EC7E6509A41E02CEF</t>
  </si>
  <si>
    <t>5750C143B9005F6B22FC43CE1C50C757AFB1487E005AB443937EC7E6509A41E02CE5</t>
  </si>
  <si>
    <t>유로폼 - 자재비    M2  공통 6-3-3.2   ( 호표 45 )</t>
  </si>
  <si>
    <t>호표 45</t>
  </si>
  <si>
    <t>공통 6-3-3.2</t>
  </si>
  <si>
    <t>건설용거푸집</t>
  </si>
  <si>
    <t>건설용거푸집, 강, 600*1200*63.5mm</t>
  </si>
  <si>
    <t>5056614B47005C357620FA9AF6BF29734F835E</t>
  </si>
  <si>
    <t>577531443E005B98D82E59A2F0A6E75056614B47005C357620FA9AF6BF29734F835E</t>
  </si>
  <si>
    <t>건설용거푸집, 내벽코너패널, 200+200, 1200mm</t>
  </si>
  <si>
    <t>5056614B47005C357620FA9AF6BF29734F8732</t>
  </si>
  <si>
    <t>577531443E005B98D82E59A2F0A6E75056614B47005C357620FA9AF6BF29734F8732</t>
  </si>
  <si>
    <t>건설용거푸집액세서리</t>
  </si>
  <si>
    <t>건설용거푸집액세서리, 웨지핀, 90mm</t>
  </si>
  <si>
    <t>5056614B47005C357620FBBD24D00F23073108</t>
  </si>
  <si>
    <t>577531443E005B98D82E59A2F0A6E75056614B47005C357620FBBD24D00F23073108</t>
  </si>
  <si>
    <t>건설용거푸집액세서리, 플랫타이, 4*19*200mm</t>
  </si>
  <si>
    <t>5056614B47005C357620FBBD24D00F2307306A</t>
  </si>
  <si>
    <t>577531443E005B98D82E59A2F0A6E75056614B47005C357620FBBD24D00F2307306A</t>
  </si>
  <si>
    <t>강관비계</t>
  </si>
  <si>
    <t>강관비계, 비계파이프, 48.6*2.3mm</t>
  </si>
  <si>
    <t>5056614B47005C3DB04446D1EF10D42C552DE9</t>
  </si>
  <si>
    <t>577531443E005B98D82E59A2F0A6E75056614B47005C3DB04446D1EF10D42C552DE9</t>
  </si>
  <si>
    <t>건설용거푸집액세서리, 웨일후크, 스틸수직(대), 63.5패널용</t>
  </si>
  <si>
    <t>5056614B47005C357620FBBD24D00F2307306E</t>
  </si>
  <si>
    <t>577531443E005B98D82E59A2F0A6E75056614B47005C357620FBBD24D00F2307306E</t>
  </si>
  <si>
    <t>잡재료(박리재,철선,보조각재 등)</t>
  </si>
  <si>
    <t>패널 재료비의 5%</t>
  </si>
  <si>
    <t>577531443E005B98D82E59A2F0A6E75669414FD90050C28EF6A81D4861001</t>
  </si>
  <si>
    <t>유로폼 - 인력투입  보통, 수직고 7m까지  M2  공통 6-3-3.3   ( 호표 46 )</t>
  </si>
  <si>
    <t>호표 46</t>
  </si>
  <si>
    <t>공통 6-3-3.3</t>
  </si>
  <si>
    <t>577531443E005B98D82E5A4854AF8457AFB1487E005AB443937EC7E6509A41E02CE0</t>
  </si>
  <si>
    <t>577531443E005B98D82E5A4854AF8457AFB1487E005AB443937EC7E6509A41E02CE5</t>
  </si>
  <si>
    <t>577531443E005B98D82E5A4854AF845669414FD90050C28EF6A81D4863003</t>
  </si>
  <si>
    <t>합판거푸집 - 자재비  4회  M2  공통 6-3-1   ( 호표 47 )</t>
  </si>
  <si>
    <t>호표 47</t>
  </si>
  <si>
    <t>내수합판</t>
  </si>
  <si>
    <t>내수합판, 1급, 12*1220*2440mm</t>
  </si>
  <si>
    <t>507121462A005065803F204FE1C75383E588C9</t>
  </si>
  <si>
    <t>577531443E005D45AF121E63CEC1E4507121462A005065803F204FE1C75383E588C9</t>
  </si>
  <si>
    <t>각재</t>
  </si>
  <si>
    <t>각재, 외송</t>
  </si>
  <si>
    <t>5056614B4700558E00078DF5396FCBE507D1C5</t>
  </si>
  <si>
    <t>577531443E005D45AF121E63CEC1E45056614B4700558E00078DF5396FCBE507D1C5</t>
  </si>
  <si>
    <t>적용비율</t>
  </si>
  <si>
    <t>주재료비의 38%</t>
  </si>
  <si>
    <t>577531443E005D45AF121E63CEC1E45669414FD90050C28EF6A81D4865005</t>
  </si>
  <si>
    <t>소모자재(박리재 등)</t>
  </si>
  <si>
    <t>577531443E005D45AF121E63CEC1E45669414FD90050C28EF6A81D4863003</t>
  </si>
  <si>
    <t>합판거푸집 - 인력투입  보통, 수직고 7m까지  M2  공통 6-3-1   ( 호표 48 )</t>
  </si>
  <si>
    <t>호표 48</t>
  </si>
  <si>
    <t>577531443E005D45AF121F0AB8B1CC57AFB1487E005AB443937EC7E6509A41E02CE0</t>
  </si>
  <si>
    <t>577531443E005D45AF121F0AB8B1CC57AFB1487E005AB443937EC7E6509A41E02CE5</t>
  </si>
  <si>
    <t>인력품의 1%</t>
  </si>
  <si>
    <t>577531443E005D45AF121F0AB8B1CC5669414FD90050C28EF6A81D4861001</t>
  </si>
  <si>
    <t>수밀코킹  재료비 별도  M  건축 6-6-1   ( 호표 49 )</t>
  </si>
  <si>
    <t>호표 49</t>
  </si>
  <si>
    <t>코킹공</t>
  </si>
  <si>
    <t>기타 직종</t>
  </si>
  <si>
    <t>57AFB1487E005AB443937A6CF6A8BDBF52AA0D</t>
  </si>
  <si>
    <t>5775F1495D00560ABF39499A89F7B257AFB1487E005AB443937A6CF6A8BDBF52AA0D</t>
  </si>
  <si>
    <t>시멘트 액체방수 바름  바닥  M2  건축 6-4-1   ( 호표 50 )</t>
  </si>
  <si>
    <t>호표 50</t>
  </si>
  <si>
    <t>건축 6-4-1</t>
  </si>
  <si>
    <t>방수공</t>
  </si>
  <si>
    <t>57AFB1487E005AB443937EC7E6509A41E02E92</t>
  </si>
  <si>
    <t>5775F149A500584527AC20319EB29557AFB1487E005AB443937EC7E6509A41E02E92</t>
  </si>
  <si>
    <t>5775F149A500584527AC20319EB29557AFB1487E005AB443937EC7E6509A41E02CE5</t>
  </si>
  <si>
    <t>5775F149A500584527AC20319EB2955669414FD90050C28EF6A81D4861001</t>
  </si>
  <si>
    <t>모르타르 배합(배합품 포함)  배합용적비 1:3, 시멘트, 모래 별도  M3  건축 9-1-1   ( 호표 51 )</t>
  </si>
  <si>
    <t>호표 51</t>
  </si>
  <si>
    <t>건축 9-1-1</t>
  </si>
  <si>
    <t>57750140F80058ED13E43F0D84ACA35056614B470054E79A970698CE4E0D0C420725</t>
  </si>
  <si>
    <t>57750140F80058ED13E43F0D84ACA3507121462A00533A02EE9AD3A9A9F6C4B71CA1</t>
  </si>
  <si>
    <t>모르타르 배합</t>
  </si>
  <si>
    <t>모래채가름 포함</t>
  </si>
  <si>
    <t>57750140F80058ED13E43F0EABB566</t>
  </si>
  <si>
    <t>57750140F80058ED13E43F0D84ACA357750140F80058ED13E43F0EABB566</t>
  </si>
  <si>
    <t>바탕 고르기  바닥, 24mm 이하 기준  M2  건축 3-1-1   ( 호표 52 )</t>
  </si>
  <si>
    <t>호표 52</t>
  </si>
  <si>
    <t>건축 3-1-1</t>
  </si>
  <si>
    <t>5775A1413D005CF893E9462B002C1557AFB1487E005AB443937EC7E6509A41E02E93</t>
  </si>
  <si>
    <t>5775A1413D005CF893E9462B002C1557AFB1487E005AB443937EC7E6509A41E02CE5</t>
  </si>
  <si>
    <t>5775A1413D005CF893E9462B002C155669414FD90050C28EF6A81D4861001</t>
  </si>
  <si>
    <t>모르타르 배합  모래채가름 포함  M3  건축 9-1-1   ( 호표 53 )</t>
  </si>
  <si>
    <t>호표 53</t>
  </si>
  <si>
    <t>57750140F80058ED13E43F0EABB56657AFB1487E005AB443937EC7E6509A41E02CE5</t>
  </si>
  <si>
    <t>강재창호 설치 / 여닫이  창호면적 m2, 6.0 ~ 8.0 이하  개소  건축 10-1-2   ( 호표 54 )</t>
  </si>
  <si>
    <t>호표 54</t>
  </si>
  <si>
    <t>건축 10-1-2</t>
  </si>
  <si>
    <t>창호공</t>
  </si>
  <si>
    <t>57AFB1487E005AB443937EC7E6509A41E02E90</t>
  </si>
  <si>
    <t>5775B1479A005EE5357C3EE00F99F657AFB1487E005AB443937EC7E6509A41E02E90</t>
  </si>
  <si>
    <t>5775B1479A005EE5357C3EE00F99F657AFB1487E005AB443937EC7E6509A41E02CE5</t>
  </si>
  <si>
    <t>5775B1479A005EE5357C3EE00F99F65669414FD90050C28EF6A81D4861001</t>
  </si>
  <si>
    <t>녹막이페인트 붓칠  철재면, 1회, 1종  M2  건축 11-2-6   ( 호표 55 )</t>
  </si>
  <si>
    <t>호표 55</t>
  </si>
  <si>
    <t>건축 11-2-6</t>
  </si>
  <si>
    <t>녹막이 페인트칠</t>
  </si>
  <si>
    <t>57759142AD0055DE4EAA9E57627F10</t>
  </si>
  <si>
    <t>57759142AD0055DE4EABA4A2B046F157759142AD0055DE4EAA9E57627F10</t>
  </si>
  <si>
    <t>철재면, 1회</t>
  </si>
  <si>
    <t>57759142AD0055DE4EAA9F7E0D6764</t>
  </si>
  <si>
    <t>57759142AD0055DE4EABA4A2B046F157759142AD0055DE4EAA9F7E0D6764</t>
  </si>
  <si>
    <t>녹막이 페인트칠  철재면, 1회, 1종  M2  건축 11-2-6   ( 호표 56 )</t>
  </si>
  <si>
    <t>호표 56</t>
  </si>
  <si>
    <t>방청페인트</t>
  </si>
  <si>
    <t>방청페인트, KSM6030-1종1류, 광명단페인트</t>
  </si>
  <si>
    <t>50567145EB005254AA27D05D8BBFEFA73C78EA</t>
  </si>
  <si>
    <t>57759142AD0055DE4EAA9E57627F1050567145EB005254AA27D05D8BBFEFA73C78EA</t>
  </si>
  <si>
    <t>시너</t>
  </si>
  <si>
    <t>시너, KSM6060, 1종</t>
  </si>
  <si>
    <t>50567145EB005254A7599E7C03B03F37AA5D06</t>
  </si>
  <si>
    <t>57759142AD0055DE4EAA9E57627F1050567145EB005254A7599E7C03B03F37AA5D06</t>
  </si>
  <si>
    <t>주재료비의 3%</t>
  </si>
  <si>
    <t>57759142AD0055DE4EAA9E57627F105669414FD90050C28EF6A81D4861001</t>
  </si>
  <si>
    <t>녹막이 페인트칠  철재면, 1회  M2  건축 11-2-6   ( 호표 57 )</t>
  </si>
  <si>
    <t>호표 57</t>
  </si>
  <si>
    <t>57759142AD0055DE4EAA9F7E0D676457AFB1487E005AB443937EC7E6509A41E02E9D</t>
  </si>
  <si>
    <t>57759142AD0055DE4EAA9F7E0D676457AFB1487E005AB443937EC7E6509A41E02CE5</t>
  </si>
  <si>
    <t>콘크리트·모르타르면 바탕만들기    M2  건축 11-1-1   ( 호표 58 )</t>
  </si>
  <si>
    <t>호표 58</t>
  </si>
  <si>
    <t>퍼티</t>
  </si>
  <si>
    <t>퍼티, 319퍼티, 백색</t>
  </si>
  <si>
    <t>1L=1.55kg</t>
  </si>
  <si>
    <t>50567145EB00537D60A59A8149DD940092D1E4</t>
  </si>
  <si>
    <t>577591438B005589FC2836B8BDE95C50567145EB00537D60A59A8149DD940092D1E4</t>
  </si>
  <si>
    <t>연마지</t>
  </si>
  <si>
    <t>연마지, #120~180, 230*280mm</t>
  </si>
  <si>
    <t>50567145DA0055DAB799EA61745A3F652F7567</t>
  </si>
  <si>
    <t>577591438B005589FC2836B8BDE95C50567145DA0055DAB799EA61745A3F652F7567</t>
  </si>
  <si>
    <t>577591438B005589FC2836B8BDE95C57AFB1487E005AB443937EC7E6509A41E02E9D</t>
  </si>
  <si>
    <t>577591438B005589FC2836B8BDE95C57AFB1487E005AB443937EC7E6509A41E02CE5</t>
  </si>
  <si>
    <t>수성페인트 롤러칠  내부, 2회, 1급, 합성수지에멀션페인트  M2  건축 11-2-2   ( 호표 59 )</t>
  </si>
  <si>
    <t>호표 59</t>
  </si>
  <si>
    <t>건축 11-2-2</t>
  </si>
  <si>
    <t>수성페인트</t>
  </si>
  <si>
    <t>수성페인트, KSM6010-2종1급, 백색</t>
  </si>
  <si>
    <t>50567145EB005254AA2E00770CF76AC38EBA05</t>
  </si>
  <si>
    <t>5775914282005952A571C6100E4C0150567145EB005254AA2E00770CF76AC38EBA05</t>
  </si>
  <si>
    <t>5775914282005952A571C6100E4C015669414FD90050C28EF6A81D4861001</t>
  </si>
  <si>
    <t>수성페인트 롤러칠  2회  M2  건축 11-2-2   ( 호표 60 )</t>
  </si>
  <si>
    <t>호표 60</t>
  </si>
  <si>
    <t>5775914282005952A571C6100C826857AFB1487E005AB443937EC7E6509A41E02E9D</t>
  </si>
  <si>
    <t>5775914282005952A571C6100C826857AFB1487E005AB443937EC7E6509A41E02CE5</t>
  </si>
  <si>
    <t>콘크리트·모르타르면 바탕만들기  천장  M2  건축 11-1-1   ( 호표 61 )</t>
  </si>
  <si>
    <t>호표 61</t>
  </si>
  <si>
    <t>577591438B005589FC2836B796DFF250567145EB00537D60A59A8149DD940092D1E4</t>
  </si>
  <si>
    <t>577591438B005589FC2836B796DFF250567145DA0055DAB799EA61745A3F652F7567</t>
  </si>
  <si>
    <t>577591438B005589FC2836B796DFF257AFB1487E005AB443937EC7E6509A41E02E9D</t>
  </si>
  <si>
    <t>577591438B005589FC2836B796DFF257AFB1487E005AB443937EC7E6509A41E02CE5</t>
  </si>
  <si>
    <t>577591438B005589FC2836B796DFF25669414FD90050C28EF6A81D4861001</t>
  </si>
  <si>
    <t>수성페인트 롤러칠  천장, 2회  M2  건축 11-2-2   ( 호표 62 )</t>
  </si>
  <si>
    <t>호표 62</t>
  </si>
  <si>
    <t>5775914282005952A5764B3F0A55FD57AFB1487E005AB443937EC7E6509A41E02E9D</t>
  </si>
  <si>
    <t>5775914282005952A5764B3F0A55FD57AFB1487E005AB443937EC7E6509A41E02CE5</t>
  </si>
  <si>
    <t>5775914282005952A5764B3F0A55FD5669414FD90050C28EF6A81D4861001</t>
  </si>
  <si>
    <t>U형폴륨  중량150~300KG미만  본  공통 6-7-1   ( 호표 63 )</t>
  </si>
  <si>
    <t>호표 63</t>
  </si>
  <si>
    <t>공통 6-7-1</t>
  </si>
  <si>
    <t>5750114D7C005317E59F670546B94A57AFB1487E005AB443937EC7E6509A41E02CE4</t>
  </si>
  <si>
    <t>5750114D7C005317E59F670546B94A57AFB1487E005AB443937EC7E6509A41E02CE5</t>
  </si>
  <si>
    <t>잡재료 및 소모재료(모르타르등)</t>
  </si>
  <si>
    <t>인력품의 8%</t>
  </si>
  <si>
    <t>5750114D7C005317E59F670546B94A5669414FD90050C28EF6A81D4861001</t>
  </si>
  <si>
    <t>5750114D7C005317E59F670546B94A5060D143F000551D86E2A51C0A889F5FF9949B13</t>
  </si>
  <si>
    <t>모래지정  굴삭기 0.2m3+진동롤러(핸드가이드식)  M3  공통 3-2-4   ( 호표 64 )</t>
  </si>
  <si>
    <t>호표 64</t>
  </si>
  <si>
    <t>5775414A890058A9AE59F2FCE083195060D143F000551FB6AB4F043B78E08394E2F3C5</t>
  </si>
  <si>
    <t>5775414A890058A9AE59F2FCE083195060D143F000551EAD8BF903C8E99778108A4533</t>
  </si>
  <si>
    <t>5775414A890058A9AE59F2FCE08319507121462A00533A02EE9AD3A9A9F6C4B71CA1</t>
  </si>
  <si>
    <t>철골재 철거  해체  TON  건축 12-3-3   ( 호표 65 )</t>
  </si>
  <si>
    <t>호표 65</t>
  </si>
  <si>
    <t>용접공</t>
  </si>
  <si>
    <t>57AFB1487E005AB443937EC7E6509A41E02D8F</t>
  </si>
  <si>
    <t>57746140AA005ABF8A393A705FC86C57AFB1487E005AB443937EC7E6509A41E02D8F</t>
  </si>
  <si>
    <t>57746140AA005ABF8A393A705FC86C57AFB1487E005AB443937EC7E6509A41E02CE5</t>
  </si>
  <si>
    <t>철골재 철거  뒷정리  TON  건축 12-3-3   ( 호표 66 )</t>
  </si>
  <si>
    <t>호표 66</t>
  </si>
  <si>
    <t>57746140AA005ABF8A393A705FCB2057AFB1487E005AB443937EC7E6509A41E02CE5</t>
  </si>
  <si>
    <t>트럭 트랙터 및 평판트레일러  20ton  HR  공통 8-3,4(2702)   ( 호표 67 )</t>
  </si>
  <si>
    <t>5060D143F000551D8059B70579D32BD1CCAD6EC2</t>
  </si>
  <si>
    <t>트럭 트랙터 및 평판트레일러</t>
  </si>
  <si>
    <t>20ton</t>
  </si>
  <si>
    <t>호표 67</t>
  </si>
  <si>
    <t>공통 8-3,4(2702)</t>
  </si>
  <si>
    <t>5060D143F000551D8059B70579D32BD1CCAD6E</t>
  </si>
  <si>
    <t>5060D143F000551D8059B70579D32BD1CCAD6EC25060D143F000551D8059B70579D32BD1CCAD6E</t>
  </si>
  <si>
    <t>5060D143F000551D8059B70579D32BD1CCAD6EC25071614DF700575D4FEBBD049D982F5EE3D738</t>
  </si>
  <si>
    <t>5060D143F000551D8059B70579D32BD1CCAD6EC25669414FD90050C28EF6A81D4861001</t>
  </si>
  <si>
    <t>5060D143F000551D8059B70579D32BD1CCAD6EC257AFB1487E005AB443937EC7E6509A41E02804</t>
  </si>
  <si>
    <t>트럭탑재형 크레인  10ton  HR  공통 8-3,4(2105)   ( 호표 68 )</t>
  </si>
  <si>
    <t>5060D143F000551D86E2A47580818CBE2F06130A</t>
  </si>
  <si>
    <t>트럭탑재형 크레인</t>
  </si>
  <si>
    <t>호표 68</t>
  </si>
  <si>
    <t>공통 8-3,4(2105)</t>
  </si>
  <si>
    <t>5060D143F000551D86E2A47580818CBE2F0613</t>
  </si>
  <si>
    <t>5060D143F000551D86E2A47580818CBE2F06130A5060D143F000551D86E2A47580818CBE2F0613</t>
  </si>
  <si>
    <t>5060D143F000551D86E2A47580818CBE2F06130A5071614DF700575D4FEBBD049D982F5EE3D738</t>
  </si>
  <si>
    <t>5060D143F000551D86E2A47580818CBE2F06130A5669414FD90050C28EF6A81D4861001</t>
  </si>
  <si>
    <t>화물차운전사</t>
  </si>
  <si>
    <t>57AFB1487E005AB443937EC7E6509A41E02805</t>
  </si>
  <si>
    <t>5060D143F000551D86E2A47580818CBE2F06130A57AFB1487E005AB443937EC7E6509A41E02805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</si>
  <si>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</si>
  <si>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</si>
  <si>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</si>
  <si>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</si>
  <si>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</si>
  <si>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</si>
  <si>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</si>
  <si>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</si>
  <si>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>산근 1</t>
  </si>
  <si>
    <t xml:space="preserve">터파기/토사  보통, 굴삭기 0.7m3 90%, 인력10%  M3  공통 8-2-3  ( 산근 1 ) </t>
  </si>
  <si>
    <t>C</t>
  </si>
  <si>
    <t xml:space="preserve"> 굴삭기(무한궤도),0.7㎥90%+인력10% M3 </t>
  </si>
  <si>
    <t>C!</t>
  </si>
  <si>
    <t>'굴삭기(무한궤도),0.7㎥90%+인력10% M3'</t>
  </si>
  <si>
    <t xml:space="preserve"> </t>
  </si>
  <si>
    <t xml:space="preserve">Q1  바켓용량(M3)  =0.70   </t>
  </si>
  <si>
    <t>q1 '바켓용량(M3)' =0.70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</si>
  <si>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</si>
  <si>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</si>
  <si>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1/1.25= 0.8 </t>
  </si>
  <si>
    <t>f  '토량환산계수(1/L)'= 1/1.25=?</t>
  </si>
  <si>
    <t xml:space="preserve">E1  터파기에 대하여 -0.05 =0.05    </t>
  </si>
  <si>
    <t xml:space="preserve">E1 '터파기에 대하여 -0.05'=0.05 </t>
  </si>
  <si>
    <t xml:space="preserve">E   작업효율사질토(양호0.85,보통0.70,불량0.55) = 0.70-E1= 0.65 </t>
  </si>
  <si>
    <t>E  '작업효율사질토(양호0.85,보통0.70,불량0.55)'= 0.70-E1=?</t>
  </si>
  <si>
    <t xml:space="preserve">CM  1회 싸이클시간(135˚SEC) =20   </t>
  </si>
  <si>
    <t>Cm '1회 싸이클시간(135˚SEC)'=20</t>
  </si>
  <si>
    <t xml:space="preserve">Q   시간당 작업량 (M3/HR) = 3600*Q1*K*F*E/CM/0.9= 65.52 </t>
  </si>
  <si>
    <t>Q  '시간당 작업량 (M3/Hr)'= 3600*q1*k*f*E/Cm/0.9=?</t>
  </si>
  <si>
    <t xml:space="preserve"> 재료비:  17718 / 65.52 = 270.4 </t>
  </si>
  <si>
    <t>'재료비:' ~00000201007000000.M~ / {Q} =?MA+</t>
  </si>
  <si>
    <t xml:space="preserve"> 노무비:  42267 / 65.52 = 645.1 </t>
  </si>
  <si>
    <t>'노무비:' ~00000201007000000.L~ / {Q} =?LA+</t>
  </si>
  <si>
    <t xml:space="preserve"> 경  비:  21332 / 65.52 = 325.5 </t>
  </si>
  <si>
    <t>'경  비:' ~00000201007000000.E~ / {Q} =?EQ+</t>
  </si>
  <si>
    <t xml:space="preserve">  소  계    </t>
  </si>
  <si>
    <t>&gt;'소  계'</t>
  </si>
  <si>
    <t xml:space="preserve"> 인력터파기,0-1m,보통인부0.2인*10% </t>
  </si>
  <si>
    <t>'인력터파기,0-1m,보통인부0.2인*10%'</t>
  </si>
  <si>
    <t xml:space="preserve">Q   시간당 작업량 (M3/HR) = 1/8/0.2/0.1= 6.25 </t>
  </si>
  <si>
    <t>Q  '시간당 작업량 (M3/Hr)'= 1/8/0.2/0.1=?</t>
  </si>
  <si>
    <t xml:space="preserve"> 보통인부   1인/8HR*작업시간</t>
  </si>
  <si>
    <t>'보통인부   1인/8HR*작업시간</t>
  </si>
  <si>
    <t xml:space="preserve"> 노무비:  138290*1/8/6.25  = 2765.8 </t>
  </si>
  <si>
    <t>'노무비:' ~L001010101000002.L~*1/8/{Q}  =?LA+</t>
  </si>
  <si>
    <t xml:space="preserve">  총  계</t>
  </si>
  <si>
    <t>산근 2</t>
  </si>
  <si>
    <t xml:space="preserve">되메우기/토사, 두께 10cm  보통, 굴삭기 0.7m3+플레이트콤팩터 1.5ton+인력 10%  M3  공통 8-2-3+10  ( 산근 2 ) </t>
  </si>
  <si>
    <t xml:space="preserve"> 1.굴삭기 (무한궤도)0.7㎥M3  </t>
  </si>
  <si>
    <t>'1.굴삭기 (무한궤도)0.7㎥M3 '</t>
  </si>
  <si>
    <t xml:space="preserve">Q1  바켓용량(M3) = 0.7   </t>
  </si>
  <si>
    <t>q1 '바켓용량(M3)'= 0.7</t>
  </si>
  <si>
    <t xml:space="preserve">k   바켓계수 = 1.1   </t>
  </si>
  <si>
    <t>k  '바켓계수'= 1.1</t>
  </si>
  <si>
    <t xml:space="preserve">L1  흐트러진상태  =1.25   </t>
  </si>
  <si>
    <t>L1 '흐트러진상태' =1.25</t>
  </si>
  <si>
    <t xml:space="preserve">C   다져진상태 =0.875   </t>
  </si>
  <si>
    <t>C  '다져진상태'=0.875</t>
  </si>
  <si>
    <t xml:space="preserve">F   토량환산계(C/L) =C/L1= 0.7 </t>
  </si>
  <si>
    <t>f  '토량환산계(C/L)'=C/L1=?</t>
  </si>
  <si>
    <t xml:space="preserve">E   작업효율(양호0.9,보통0.75,불량0.6) = 0.75   </t>
  </si>
  <si>
    <t>E  '작업효율(양호0.9,보통0.75,불량0.6)'= 0.75</t>
  </si>
  <si>
    <t xml:space="preserve">CM  1회 싸이클시간(90˚SEC) =18   </t>
  </si>
  <si>
    <t>Cm '1회 싸이클시간(90˚sec)'=18</t>
  </si>
  <si>
    <t xml:space="preserve">Q   시간당 작업량 (M3/HR) = 3600*Q1*K*F*E/CM/0.9= 89.833 </t>
  </si>
  <si>
    <t xml:space="preserve"> 재료비:  17718 / 89.833 = 197.2 </t>
  </si>
  <si>
    <t xml:space="preserve"> 노무비:  42267 / 89.833 = 470.5 </t>
  </si>
  <si>
    <t xml:space="preserve"> 경  비:  21332 / 89.833 = 237.4 </t>
  </si>
  <si>
    <t xml:space="preserve"> 2.(인력되메우기 0.1+인력흙다짐 0.14)0.24인*10% </t>
  </si>
  <si>
    <t>'2.(인력되메우기 0.1+인력흙다짐 0.14)0.24인*10%'</t>
  </si>
  <si>
    <t xml:space="preserve">Q   시간당 작업량 (M3/HR) = 1/8/0.24/0.1= 5.208 </t>
  </si>
  <si>
    <t>Q  '시간당 작업량 (M3/Hr)'= 1/8/0.24/0.1=?</t>
  </si>
  <si>
    <t xml:space="preserve"> 노무비:  138290*1/8/5.208  = 3319.1 </t>
  </si>
  <si>
    <t xml:space="preserve"> 3.플레이트콤팩터,1.5톤 </t>
  </si>
  <si>
    <t>'3.플레이트콤팩터,1.5톤'</t>
  </si>
  <si>
    <t xml:space="preserve">V   다짐속도(KM/HR)  =1   </t>
  </si>
  <si>
    <t>V  '다짐속도(KM/HR)' =1</t>
  </si>
  <si>
    <t xml:space="preserve">W   유효 다짐 폭(M)  =0.45   </t>
  </si>
  <si>
    <t>W  '유효 다짐 폭(M)' =0.45</t>
  </si>
  <si>
    <t xml:space="preserve">D   다짐두께(M)  =0.1   </t>
  </si>
  <si>
    <t>D  '다짐두께(M)' =0.1</t>
  </si>
  <si>
    <t xml:space="preserve">E   작업효율(양호0.8,보통0.6,불량0.4) = 0.6   </t>
  </si>
  <si>
    <t>E  '작업효율(양호0.8,보통0.6,불량0.4)'= 0.6</t>
  </si>
  <si>
    <t xml:space="preserve">F   토량환산계(L1/L1) =L1/L1= 1 </t>
  </si>
  <si>
    <t>f  '토량환산계(L1/L1)'=L1/L1=?</t>
  </si>
  <si>
    <t xml:space="preserve">N   소요 다짐회수  =3   </t>
  </si>
  <si>
    <t>N  '소요 다짐회수' =3</t>
  </si>
  <si>
    <t xml:space="preserve">Q   시간당 작업량(M3/HR)  =1000*V*W*D*E*F/N/0.9= 10 </t>
  </si>
  <si>
    <t>Q  '시간당 작업량(M3/HR)' =1000*V*W*D*E*f/N/0.9=?</t>
  </si>
  <si>
    <t xml:space="preserve"> 재료비:  1734 / 10 = 173.4 </t>
  </si>
  <si>
    <t>'재료비:' ~00001730001500000.M~ / {Q} =?MA+</t>
  </si>
  <si>
    <t xml:space="preserve"> 노무비:  28949 / 10 = 2894.9 </t>
  </si>
  <si>
    <t>'노무비:' ~00001730001500000.L~ / {Q} =?LA+</t>
  </si>
  <si>
    <t xml:space="preserve"> 경  비:  529 / 10 = 52.9 </t>
  </si>
  <si>
    <t>'경  비:' ~00001730001500000.E~ / {Q} =?EQ+</t>
  </si>
  <si>
    <t xml:space="preserve">   합 계    </t>
  </si>
  <si>
    <t>&gt;&gt;'합 계'</t>
  </si>
  <si>
    <t>산근 3</t>
  </si>
  <si>
    <t xml:space="preserve">토사(단지내 잔토포설)  보통, 굴삭기 0.7m3  M3  공통 8-2-3  ( 산근 3 ) </t>
  </si>
  <si>
    <t xml:space="preserve"> 굴삭기(무한궤도), 0.7㎥  M3   </t>
  </si>
  <si>
    <t xml:space="preserve">'굴삭기(무한궤도), 0.7㎥  M3'  </t>
  </si>
  <si>
    <t xml:space="preserve">a   바켓용량  =0.7   </t>
  </si>
  <si>
    <t>a  '바켓용량' =0.7</t>
  </si>
  <si>
    <t xml:space="preserve">K   바켓계수(용이1.1) =1.1   </t>
  </si>
  <si>
    <t>K  '바켓계수(용이1.1)'=1.1</t>
  </si>
  <si>
    <t xml:space="preserve">f   토량환산계수 = 1   </t>
  </si>
  <si>
    <t>f  '토량환산계수'= 1</t>
  </si>
  <si>
    <t xml:space="preserve">E   작업효율(흐트러진상태보통) = 0.75   </t>
  </si>
  <si>
    <t>E  '작업효율(흐트러진상태보통)'= 0.75</t>
  </si>
  <si>
    <t xml:space="preserve">CM  1회 싸이클시간(135˚) =20   </t>
  </si>
  <si>
    <t>Cm '1회 싸이클시간(135˚)'=20</t>
  </si>
  <si>
    <t xml:space="preserve">Q   시간당 작업량 (M3/HR) = 3600*A*K*F*E/CM = 103.95 </t>
  </si>
  <si>
    <t xml:space="preserve">Q  '시간당 작업량 (M3/Hr)'= 3600*a*k*f*E/Cm =?  </t>
  </si>
  <si>
    <t xml:space="preserve"> 재료비:  17718 / 103.95 = 170.4 </t>
  </si>
  <si>
    <t>'재료비:' ~00000201007000000.M~ / {Q} =?MA</t>
  </si>
  <si>
    <t xml:space="preserve"> 노무비:  42267 / 103.95 = 406.6 </t>
  </si>
  <si>
    <t>'노무비:' ~00000201007000000.L~ / {Q} =?LA</t>
  </si>
  <si>
    <t xml:space="preserve"> 경  비:  21332 / 103.95 = 205.2 </t>
  </si>
  <si>
    <t xml:space="preserve">'경  비:' ~00000201007000000.E~ / {Q} =?EQ  </t>
  </si>
  <si>
    <t>산근 4</t>
  </si>
  <si>
    <t xml:space="preserve">성토다지기  보통, 굴삭기 0.7m3+플레이트콤팩터 1.5ton+인력 10%  M3  공통 8-2-3+10  ( 산근 4 ) </t>
  </si>
  <si>
    <t>산근 5</t>
  </si>
  <si>
    <t xml:space="preserve">운반비(트레일러 20ton+크레인 10ton)  철근, L:10km  TON    ( 산근 5 ) </t>
  </si>
  <si>
    <t xml:space="preserve"> 운반거리 L=10KM 트레일러(20톤) 톤당     </t>
  </si>
  <si>
    <t>'운반거리 L=10KM 트레일러(20톤) 톤당 '</t>
  </si>
  <si>
    <t xml:space="preserve"> 적용기준:현장에서 가까운 지역공장 상차도 </t>
  </si>
  <si>
    <t>'적용기준:현장에서 가까운 지역공장 상차도'</t>
  </si>
  <si>
    <t xml:space="preserve">          (인천제철,광양제철,포항 등) </t>
  </si>
  <si>
    <t>'         (인천제철,광양제철,포항 등)'</t>
  </si>
  <si>
    <t xml:space="preserve"> 차량속도=    0KM/V1     40KM/V2       25KM/V3     </t>
  </si>
  <si>
    <t>'차량속도=    0KM/V1     40KM/V2       25KM/V3 '</t>
  </si>
  <si>
    <t xml:space="preserve"> 생산공장 ○----------0-------------0----------○10KM  </t>
  </si>
  <si>
    <t>'생산공장 ○----------0-------------0----------○10KM '</t>
  </si>
  <si>
    <t xml:space="preserve"> 운반거리=공장L1=0.0KM,시내L2=9.5KM,공사장L3=0.5KM    </t>
  </si>
  <si>
    <t>'운반거리=공장L1=0.0KM,시내L2=9.5KM,공사장L3=0.5KM'</t>
  </si>
  <si>
    <t xml:space="preserve"> 1.트랙터및트레일러(20톤/HR) </t>
  </si>
  <si>
    <t>'1.트랙터및트레일러(20톤/HR)'</t>
  </si>
  <si>
    <t xml:space="preserve"> Q0  트레일러적재량(TON)  =20   </t>
  </si>
  <si>
    <t xml:space="preserve"> q0 '트레일러적재량(TON)' =20</t>
  </si>
  <si>
    <t xml:space="preserve"> Q1  1회적재량(TON)  =2   </t>
  </si>
  <si>
    <t xml:space="preserve"> q1 '1회적재량(TON)' =2</t>
  </si>
  <si>
    <t xml:space="preserve"> F   환산계수  =1   </t>
  </si>
  <si>
    <t xml:space="preserve"> F  '환산계수' =1</t>
  </si>
  <si>
    <t xml:space="preserve"> E   작업효율  =0.9   </t>
  </si>
  <si>
    <t xml:space="preserve"> E  '작업효율' =0.9</t>
  </si>
  <si>
    <t xml:space="preserve"> Es  적재효율 =0.5   </t>
  </si>
  <si>
    <t xml:space="preserve"> Es '적재효율'=0.5</t>
  </si>
  <si>
    <t xml:space="preserve"> N   적재횟수 =q0/q1 = 10    </t>
  </si>
  <si>
    <t xml:space="preserve"> N  '적재횟수'=q0/q1 ={?,'9U'}</t>
  </si>
  <si>
    <t xml:space="preserve">CMS  묶기30,회전30,풀기30(초) =30+30+30= 90 </t>
  </si>
  <si>
    <t>Cms '묶기30,회전30,풀기30(초)'=30+30+30=?</t>
  </si>
  <si>
    <t xml:space="preserve"> T1  적재시간(MIN)  =(CMS*N)/(60*ES)= 30 </t>
  </si>
  <si>
    <t xml:space="preserve"> t1 '적재시간(MIN)' =(Cms*n)/(60*Es)=?</t>
  </si>
  <si>
    <t xml:space="preserve"> L1  작업장내 운반거리(KM)  =0   </t>
  </si>
  <si>
    <t xml:space="preserve"> L1 '작업장내 운반거리(KM)' =0</t>
  </si>
  <si>
    <t xml:space="preserve"> L2  도로주행 운반거리(KM)  =9.5   </t>
  </si>
  <si>
    <t xml:space="preserve"> L2 '도로주행 운반거리(KM)' =9.5</t>
  </si>
  <si>
    <t xml:space="preserve"> L3  공사장내 운반거리(KM)  =0.5   </t>
  </si>
  <si>
    <t xml:space="preserve"> L3 '공사장내 운반거리(KM)' =0.5</t>
  </si>
  <si>
    <t xml:space="preserve"> V1  작업장내 운반속도(KM/HR)  =0   </t>
  </si>
  <si>
    <t xml:space="preserve"> V1 '작업장내 운반속도(KM/HR)' =0</t>
  </si>
  <si>
    <t xml:space="preserve"> V2  도로주행 운반속도(KM/HR)  =40   </t>
  </si>
  <si>
    <t xml:space="preserve"> V2 '도로주행 운반속도(KM/HR)' =40</t>
  </si>
  <si>
    <t xml:space="preserve"> V3  공사장내 운반속도(KM/HR)  =25   </t>
  </si>
  <si>
    <t xml:space="preserve"> V3 '공사장내 운반속도(KM/HR)' =25</t>
  </si>
  <si>
    <t xml:space="preserve"> T2  왕복시간(MIN)  =((L2/V2)+(L3/V3))*60*2= 30.9 </t>
  </si>
  <si>
    <t xml:space="preserve"> t2 '왕복시간(MIN)' =((L2/V2)+(L3/V3))*60*2=? </t>
  </si>
  <si>
    <t xml:space="preserve"> T3  적하시간(MIN) =(CMS*N)/(60*ES)= 30 </t>
  </si>
  <si>
    <t xml:space="preserve"> t3 '적하시간(MIN)'=(Cms*n)/(60*Es)=?</t>
  </si>
  <si>
    <t xml:space="preserve"> T4  적재대기시간(MIN)  =0.42   </t>
  </si>
  <si>
    <t xml:space="preserve"> t4 '적재대기시간(MIN)' =0.42</t>
  </si>
  <si>
    <t xml:space="preserve"> T6   세륜시간 (MIN)  =1.5   </t>
  </si>
  <si>
    <t xml:space="preserve"> t6  '세륜시간 (MIN)' =1.5</t>
  </si>
  <si>
    <t xml:space="preserve"> CM  1회싸이클시간(MIN)  =T1+T2+T3+T4+T6= 92.82 </t>
  </si>
  <si>
    <t xml:space="preserve"> CM '1회싸이클시간(MIN)' =t1+t2+t3+t4+t6=?</t>
  </si>
  <si>
    <t xml:space="preserve"> Q   시간당 작업량(TON/HR)  =(60*Q0*F*E)/CM= 11.635 </t>
  </si>
  <si>
    <t xml:space="preserve"> Q  '시간당 작업량(TON/HR)' =(60*q0*F*E)/CM=?</t>
  </si>
  <si>
    <t xml:space="preserve"> Z   차량실 작업량(TON/HR)  =(T2+T4)/CM*(1/Q)= 0.029 </t>
  </si>
  <si>
    <t xml:space="preserve"> Z  '차량실 작업량(TON/HR)' =(T2+T4)/CM*(1/Q)=?    </t>
  </si>
  <si>
    <t xml:space="preserve"> 재료비:  28714 / 11.635*Z = 71.5 </t>
  </si>
  <si>
    <t>'재료비:' ~00002702002000000.M~ / {Q}*Z =?EQ+</t>
  </si>
  <si>
    <t xml:space="preserve"> 노무비:  42267 / 11.635 = 3632.7 </t>
  </si>
  <si>
    <t>'노무비:' ~00002702002000000.L~ / {Q} =?EQ+</t>
  </si>
  <si>
    <t xml:space="preserve"> 경  비:  15014 / 11.635 = 1290.4 </t>
  </si>
  <si>
    <t>'경  비:' ~00002702002000000.E~ / {Q} =?EQ+</t>
  </si>
  <si>
    <t xml:space="preserve"> 2.크레인(트럭탑재형)(10TON/HR) </t>
  </si>
  <si>
    <t>'2.크레인(트럭탑재형)(10TON/HR)'</t>
  </si>
  <si>
    <t xml:space="preserve"> Es  작업효율  =0.5   </t>
  </si>
  <si>
    <t xml:space="preserve"> Es '작업효율' =0.5</t>
  </si>
  <si>
    <t xml:space="preserve"> Q   크레인상,하차작업량(톤/HR)  =(3600*Q1*F*ES/CMS)= 40 </t>
  </si>
  <si>
    <t xml:space="preserve"> Q  '크레인상,하차작업량(톤/HR)' =(3600*q1*F*Es/Cms)=?</t>
  </si>
  <si>
    <t xml:space="preserve"> 재료비:  15474 / 40 = 386.8 </t>
  </si>
  <si>
    <t>'재료비:' ~00002105001000000.M~ / {Q} =?EQ+</t>
  </si>
  <si>
    <t xml:space="preserve"> 노무비:  36713 / 40 = 917.8 </t>
  </si>
  <si>
    <t>'노무비:' ~00002105001000000.L~ / {Q} =?EQ+</t>
  </si>
  <si>
    <t xml:space="preserve"> 경  비:  19877 / 40 = 496.9 </t>
  </si>
  <si>
    <t>'경  비:' ~00002105001000000.E~ / {Q} =?EQ+</t>
  </si>
  <si>
    <t xml:space="preserve"> 3.인력 </t>
  </si>
  <si>
    <t>'3.인력'</t>
  </si>
  <si>
    <t xml:space="preserve"> 비계공 </t>
  </si>
  <si>
    <t>'비계공'</t>
  </si>
  <si>
    <t xml:space="preserve"> 노무비:  234297*2/8/40 = 1464.3 </t>
  </si>
  <si>
    <t>'노무비:' ~L001010101000006.L~*2/8/{Q} =?EQ+</t>
  </si>
  <si>
    <t xml:space="preserve"> 보통인부 </t>
  </si>
  <si>
    <t>'보통인부'</t>
  </si>
  <si>
    <t xml:space="preserve"> 노무비:  138290*1/8/40 = 432.1 </t>
  </si>
  <si>
    <t xml:space="preserve">'노무비:' ~L001010101000002.L~*1/8/{Q} =?EQ+  </t>
  </si>
  <si>
    <t xml:space="preserve">   합  계    </t>
  </si>
  <si>
    <t>&gt;&gt;'합  계'</t>
  </si>
  <si>
    <t>산근 6</t>
  </si>
  <si>
    <t xml:space="preserve">콘크리트 펌프차 타설(벽,기둥,슬래브 등)  100m3 미만, 슬럼프 15cm, 보통  회  공통 6-1-4.2.3  ( 산근 6 ) </t>
  </si>
  <si>
    <t xml:space="preserve"> ※[] </t>
  </si>
  <si>
    <t>'※[1.시설유형(보통):벽,기둥,보,슬라브,교대,교각등 적용]'</t>
  </si>
  <si>
    <t xml:space="preserve">   [] </t>
  </si>
  <si>
    <t>'  [2.펌프차: 32m 적용]'</t>
  </si>
  <si>
    <t xml:space="preserve">   []  </t>
  </si>
  <si>
    <t xml:space="preserve">'  [3.믹서트럭진입조건(보통) 적용]' </t>
  </si>
  <si>
    <t>'  [※1.2.3 및 각종조건 타설 환경에 따라 변경사용 요망]'</t>
  </si>
  <si>
    <t xml:space="preserve">'  [압송관 필요시 "별산"] </t>
  </si>
  <si>
    <t xml:space="preserve">A  타설량 =99  M3    </t>
  </si>
  <si>
    <t>A '타설량'=99 'M3'</t>
  </si>
  <si>
    <t xml:space="preserve">FT 기준시간(슬럼프 15CM:무근1.10,철근1.25) =1.25 MIN     </t>
  </si>
  <si>
    <t xml:space="preserve">FT'기준시간(슬럼프 15CM:무근1.10,철근1.25)'=1.25'min' </t>
  </si>
  <si>
    <t xml:space="preserve">N  펌프차 이동횟수 =0    </t>
  </si>
  <si>
    <t xml:space="preserve">N '펌프차 이동횟수'=0 </t>
  </si>
  <si>
    <t xml:space="preserve">F1 시설유형(양호1.0,보통1.20,불량1.4,매우불량4.0) =1.2   </t>
  </si>
  <si>
    <t>f1'시설유형(양호1.0,보통1.20,불량1.4,매우불량4.0)'=1.2</t>
  </si>
  <si>
    <t xml:space="preserve">F2 믹서트럭 진입조건(양호1.0,보통1.20,불량1.40) =1.2    </t>
  </si>
  <si>
    <t xml:space="preserve">f2'믹서트럭 진입조건(양호1.0,보통1.20,불량1.40)'=1.2 </t>
  </si>
  <si>
    <t xml:space="preserve">t1 펌프차 셋팅 =20  min    </t>
  </si>
  <si>
    <t>t1'펌프차 셋팅'=20 'min'</t>
  </si>
  <si>
    <t xml:space="preserve">t2 펌프차 마감 =20  min    </t>
  </si>
  <si>
    <t>t2'펌프차 마감'=20 'min'</t>
  </si>
  <si>
    <t xml:space="preserve">t3 펌프차 이동 및 재셋팅  =30*N = 0 </t>
  </si>
  <si>
    <t xml:space="preserve">t3'펌프차 이동 및 재셋팅' =30*N =? 'min/회당' </t>
  </si>
  <si>
    <t xml:space="preserve">T4 펌프차 타설(기준시간×F1×F2×타설량) =FT*F1*F2*A= 178.2 </t>
  </si>
  <si>
    <t>t4'펌프차 타설(기준시간×f1×f2×타설량)'=FT*f1*f2*A=?</t>
  </si>
  <si>
    <t xml:space="preserve">F  작업계수 =0.7    </t>
  </si>
  <si>
    <t xml:space="preserve">F '작업계수'=0.7 </t>
  </si>
  <si>
    <t xml:space="preserve">TC 콘크리트펌프차 운전시간  =(T1+T2+T3+T4)/F= 311.7142 </t>
  </si>
  <si>
    <t xml:space="preserve">Tc'콘크리트펌프차 운전시간' =(t1+t2+t3+t4)/F=? </t>
  </si>
  <si>
    <t xml:space="preserve">Tb 인력에 의한 타설준비 및 마무리 시간  =25  min    </t>
  </si>
  <si>
    <t>Tb'인력에 의한 타설준비 및 마무리 시간' =25 'min'</t>
  </si>
  <si>
    <t xml:space="preserve">T  전체작업소요시간  = Tc+Tb = 336.7142 </t>
  </si>
  <si>
    <t xml:space="preserve">T '전체작업소요시간' = Tc+Tb =? </t>
  </si>
  <si>
    <t xml:space="preserve">TT 작업소요시간(MIN/M3)  = T/A= 3.4011 </t>
  </si>
  <si>
    <t>TT'작업소요시간(min/M3)' = T/A=?</t>
  </si>
  <si>
    <t xml:space="preserve">Q   시간당 작업작업량(회/HR) =60/T= 0.178 </t>
  </si>
  <si>
    <t xml:space="preserve">Q  '시간당 작업작업량(회/HR)'=60/T=? </t>
  </si>
  <si>
    <t xml:space="preserve"> ◈배치인원</t>
  </si>
  <si>
    <t>'◈배치인원</t>
  </si>
  <si>
    <t xml:space="preserve"> 1.인원   </t>
  </si>
  <si>
    <t xml:space="preserve">'1.인원 ' </t>
  </si>
  <si>
    <t xml:space="preserve"> []=0, [2]=0, [3]=0     </t>
  </si>
  <si>
    <t xml:space="preserve"> [1]=0, [2]=0, [3]=0  </t>
  </si>
  <si>
    <t xml:space="preserve"> 콘크리트공 5인/8HR*작업시간 </t>
  </si>
  <si>
    <t>'콘크리트공 5인/8HR*작업시간'</t>
  </si>
  <si>
    <t xml:space="preserve"> 노무비:  216409*5/8/0.178 = 759863 </t>
  </si>
  <si>
    <t xml:space="preserve">'노무비:' ~L001010101000013.L~*5/8/{Q} =?LA+:LA1 </t>
  </si>
  <si>
    <t xml:space="preserve"> 특별인부 2인/8HR*작업시간 </t>
  </si>
  <si>
    <t>'특별인부 2인/8HR*작업시간'</t>
  </si>
  <si>
    <t xml:space="preserve"> 노무비:  166063*2/8/0.178 = 233234.5 </t>
  </si>
  <si>
    <t xml:space="preserve">'노무비:' ~L001010101000003.L~*2/8/{Q} =?LA+:LA2 </t>
  </si>
  <si>
    <t xml:space="preserve"> 보통인부 2인/8HR*작업시간 </t>
  </si>
  <si>
    <t>'보통인부 2인/8HR*작업시간'</t>
  </si>
  <si>
    <t xml:space="preserve"> 노무비:  138290*2/8/0.178 = 194227.5 </t>
  </si>
  <si>
    <t>'노무비:' ~L001010101000002.L~*2/8/{Q} =?LA+:LA3</t>
  </si>
  <si>
    <t xml:space="preserve">   소  계    </t>
  </si>
  <si>
    <t xml:space="preserve"> &gt;'소  계'</t>
  </si>
  <si>
    <t xml:space="preserve">  </t>
  </si>
  <si>
    <t xml:space="preserve"> ◈사용기계  </t>
  </si>
  <si>
    <t>'◈사용기계 '</t>
  </si>
  <si>
    <t xml:space="preserve">TTC 작업소요시간(MIN/M3)  = TC/A= 3.1486 </t>
  </si>
  <si>
    <t>TTc'작업소요시간(min/M3)' = Tc/A=?</t>
  </si>
  <si>
    <t xml:space="preserve">Q   시간당 작업작업량(회/HR) =60/TC= 0.192 </t>
  </si>
  <si>
    <t xml:space="preserve">Q  '시간당 작업작업량(회/HR)'=60/Tc=? </t>
  </si>
  <si>
    <t xml:space="preserve"> 2.콘크리트 펌프차, 32M(80∼95㎥/HR)    </t>
  </si>
  <si>
    <t xml:space="preserve">'2.콘크리트 펌프차, 32m(80∼95㎥/hr) '  </t>
  </si>
  <si>
    <t xml:space="preserve"> 재료비:  29240 / 0.192 = 152291.6 </t>
  </si>
  <si>
    <t>'재료비:' ~00004504003200000.M~ / {Q} =?MA+</t>
  </si>
  <si>
    <t xml:space="preserve"> 노무비:  42267 / 0.192 = 220140.6 </t>
  </si>
  <si>
    <t xml:space="preserve">'노무비:' ~00004504003200000.L~ / {Q} =?LA+ </t>
  </si>
  <si>
    <t xml:space="preserve"> 경  비:  63747 / 0.192 = 332015.6 </t>
  </si>
  <si>
    <t>'경  비:' ~00004504003200000.E~ / {Q} =?EQ+</t>
  </si>
  <si>
    <t xml:space="preserve"> 3.잡재료비(인력품의 5%): (759863+233234.5+194227.5)*0.05 = 59366.2 </t>
  </si>
  <si>
    <t xml:space="preserve">'3.잡재료비(인력품의 5%):'({LA1}+{LA2}+{LA3})*0.05 =?EQ+                                                                                                             </t>
  </si>
  <si>
    <t>산근 7</t>
  </si>
  <si>
    <t xml:space="preserve">콘크리트 펌프차 타설(무근, 진동기無)  100m3 미만, 슬럼프 8~12cm, 보통(매트기초 등)  회  공통 6-1-4.2.3  ( 산근 7 ) </t>
  </si>
  <si>
    <t>'※[1.시설유형(양호):매트기초 등 적용]'</t>
  </si>
  <si>
    <t xml:space="preserve">FT 기준시간(슬럼프 8~12CM:무근1.15,철근1.35) =1.15 MIN     </t>
  </si>
  <si>
    <t xml:space="preserve">FT'기준시간(슬럼프 8~12CM:무근1.15,철근1.35)'=1.15'min' </t>
  </si>
  <si>
    <t xml:space="preserve">F1 시설유형(양호1.0,보통1.20,불량1.4,매우불량4.0) =1.0   </t>
  </si>
  <si>
    <t>f1'시설유형(양호1.0,보통1.20,불량1.4,매우불량4.0)'=1.0</t>
  </si>
  <si>
    <t xml:space="preserve">T4 펌프차 타설(기준시간×F1×F2×타설량) =FT*F1*F2*A= 136.62 </t>
  </si>
  <si>
    <t xml:space="preserve">TC 콘크리트펌프차 운전시간  =(T1+T2+T3+T4)/F= 252.3142 </t>
  </si>
  <si>
    <t xml:space="preserve">T  전체작업소요시간  = Tc+Tb = 277.3142 </t>
  </si>
  <si>
    <t xml:space="preserve">TT 작업소요시간(MIN/M3)  = T/A= 2.8011 </t>
  </si>
  <si>
    <t xml:space="preserve">Q   시간당 작업작업량(회/HR) =60/T= 0.216 </t>
  </si>
  <si>
    <t xml:space="preserve"> 콘크리트공 (5-1)인/8HR*작업시간 </t>
  </si>
  <si>
    <t>'콘크리트공 (5-1)인/8HR*작업시간'</t>
  </si>
  <si>
    <t xml:space="preserve"> 노무비:  216409*4/8/0.216 = 500946.7 </t>
  </si>
  <si>
    <t xml:space="preserve">'노무비:' ~L001010101000013.L~*4/8/{Q} =?LA+:LA1 </t>
  </si>
  <si>
    <t xml:space="preserve"> 특별인부 (2-1)인/8HR*작업시간 </t>
  </si>
  <si>
    <t>'특별인부 (2-1)인/8HR*작업시간'</t>
  </si>
  <si>
    <t xml:space="preserve"> 노무비:  166063*1/8/0.216 = 96101.2 </t>
  </si>
  <si>
    <t xml:space="preserve">'노무비:' ~L001010101000003.L~*1/8/{Q} =?LA+:LA2 </t>
  </si>
  <si>
    <t xml:space="preserve"> 노무비:  138290*2/8/0.216 = 160057.8 </t>
  </si>
  <si>
    <t xml:space="preserve">TTC 작업소요시간(MIN/M3)  = TC/A= 2.5486 </t>
  </si>
  <si>
    <t xml:space="preserve">Q   시간당 작업작업량(회/HR) =60/TC= 0.238 </t>
  </si>
  <si>
    <t xml:space="preserve"> 재료비:  29240 / 0.238 = 122857.1 </t>
  </si>
  <si>
    <t xml:space="preserve"> 노무비:  42267 / 0.238 = 177592.4 </t>
  </si>
  <si>
    <t xml:space="preserve"> 경  비:  63747 / 0.238 = 267844.5 </t>
  </si>
  <si>
    <t xml:space="preserve"> 3.잡재료비(인력품의 5%): (500946.7+96101.2+160057.8)*0.05 = 37855.2 </t>
  </si>
  <si>
    <t>단 가 대 비 표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</si>
  <si>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</si>
  <si>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</si>
  <si>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</si>
  <si>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</si>
  <si>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</si>
  <si>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</si>
  <si>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</si>
  <si>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</si>
  <si>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</si>
  <si>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</si>
  <si>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</si>
  <si>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</si>
  <si>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</si>
  <si>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</si>
  <si>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</si>
  <si>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</si>
  <si>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</si>
  <si>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</si>
  <si>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110</t>
  </si>
  <si>
    <t>자재 9</t>
  </si>
  <si>
    <t>자재 10</t>
  </si>
  <si>
    <t>자재 11</t>
  </si>
  <si>
    <t>자재 12</t>
  </si>
  <si>
    <t>61</t>
  </si>
  <si>
    <t>자재 13</t>
  </si>
  <si>
    <t>653</t>
  </si>
  <si>
    <t>417</t>
  </si>
  <si>
    <t>자재 14</t>
  </si>
  <si>
    <t>1488</t>
  </si>
  <si>
    <t>1246</t>
  </si>
  <si>
    <t>자재 15</t>
  </si>
  <si>
    <t>553</t>
  </si>
  <si>
    <t>382</t>
  </si>
  <si>
    <t>자재 16</t>
  </si>
  <si>
    <t>1476</t>
  </si>
  <si>
    <t>1230</t>
  </si>
  <si>
    <t>자재 17</t>
  </si>
  <si>
    <t>1467</t>
  </si>
  <si>
    <t>1237</t>
  </si>
  <si>
    <t>자재 18</t>
  </si>
  <si>
    <t>자재 19</t>
  </si>
  <si>
    <t>자재 20</t>
  </si>
  <si>
    <t>123</t>
  </si>
  <si>
    <t>83</t>
  </si>
  <si>
    <t>자재 21</t>
  </si>
  <si>
    <t>50</t>
  </si>
  <si>
    <t>자재 22</t>
  </si>
  <si>
    <t>자재 23</t>
  </si>
  <si>
    <t>자재 24</t>
  </si>
  <si>
    <t>자재 25</t>
  </si>
  <si>
    <t>자재 26</t>
  </si>
  <si>
    <t>자재 27</t>
  </si>
  <si>
    <t>자재 28</t>
  </si>
  <si>
    <t>153</t>
  </si>
  <si>
    <t>73</t>
  </si>
  <si>
    <t>자재 29</t>
  </si>
  <si>
    <t>자재 30</t>
  </si>
  <si>
    <t>자재 31</t>
  </si>
  <si>
    <t>자재 32</t>
  </si>
  <si>
    <t>자재 33</t>
  </si>
  <si>
    <t>자재 34</t>
  </si>
  <si>
    <t>자재 35</t>
  </si>
  <si>
    <t>111</t>
  </si>
  <si>
    <t>62</t>
  </si>
  <si>
    <t>자재 36</t>
  </si>
  <si>
    <t>자재 37</t>
  </si>
  <si>
    <t>자재 38</t>
  </si>
  <si>
    <t>자재 39</t>
  </si>
  <si>
    <t>자재 40</t>
  </si>
  <si>
    <t>자재 41</t>
  </si>
  <si>
    <t>자재 42</t>
  </si>
  <si>
    <t>168</t>
  </si>
  <si>
    <t>82</t>
  </si>
  <si>
    <t>자재 43</t>
  </si>
  <si>
    <t>자재 44</t>
  </si>
  <si>
    <t>167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</si>
  <si>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</si>
  <si>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</si>
  <si>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</si>
  <si>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</si>
  <si>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</si>
  <si>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</si>
  <si>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</si>
  <si>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</si>
  <si>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</si>
  <si>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</si>
  <si>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139</t>
  </si>
  <si>
    <t>자재 55</t>
  </si>
  <si>
    <t>자재 56</t>
  </si>
  <si>
    <t>자재 57</t>
  </si>
  <si>
    <t>자재 58</t>
  </si>
  <si>
    <t>자재 59</t>
  </si>
  <si>
    <t>자재 60</t>
  </si>
  <si>
    <t>84</t>
  </si>
  <si>
    <t>자재 61</t>
  </si>
  <si>
    <t>자재 62</t>
  </si>
  <si>
    <t>124</t>
  </si>
  <si>
    <t>146</t>
  </si>
  <si>
    <t>자재 63</t>
  </si>
  <si>
    <t>172</t>
  </si>
  <si>
    <t>86</t>
  </si>
  <si>
    <t>자재 64</t>
  </si>
  <si>
    <t>자재 65</t>
  </si>
  <si>
    <t>자재 66</t>
  </si>
  <si>
    <t>736</t>
  </si>
  <si>
    <t>89</t>
  </si>
  <si>
    <t>자재 67</t>
  </si>
  <si>
    <t>자재 68</t>
  </si>
  <si>
    <t>42</t>
  </si>
  <si>
    <t>자재 69</t>
  </si>
  <si>
    <t>616</t>
  </si>
  <si>
    <t>자재 70</t>
  </si>
  <si>
    <t>자재 71</t>
  </si>
  <si>
    <t>자재 72</t>
  </si>
  <si>
    <t>자재 73</t>
  </si>
  <si>
    <t>자재 74</t>
  </si>
  <si>
    <t>자재 75</t>
  </si>
  <si>
    <t>자재 76</t>
  </si>
  <si>
    <t>자재 77</t>
  </si>
  <si>
    <t>1353</t>
  </si>
  <si>
    <t>1216</t>
  </si>
  <si>
    <t>자재 78</t>
  </si>
  <si>
    <t>606</t>
  </si>
  <si>
    <t>자재 79</t>
  </si>
  <si>
    <t>601</t>
  </si>
  <si>
    <t>자재 80</t>
  </si>
  <si>
    <t>476</t>
  </si>
  <si>
    <t>자재 81</t>
  </si>
  <si>
    <t>592</t>
  </si>
  <si>
    <t>395</t>
  </si>
  <si>
    <t>자재 82</t>
  </si>
  <si>
    <t>자재 83</t>
  </si>
  <si>
    <t>327</t>
  </si>
  <si>
    <t>자재 84</t>
  </si>
  <si>
    <t>34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</si>
  <si>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</si>
  <si>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</si>
  <si>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</si>
  <si>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</si>
  <si>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</si>
  <si>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</si>
  <si>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</si>
  <si>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</si>
  <si>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자재 93</t>
  </si>
  <si>
    <t>자재 94</t>
  </si>
  <si>
    <t>노임 1</t>
  </si>
  <si>
    <t>B</t>
  </si>
  <si>
    <t>노임 2</t>
  </si>
  <si>
    <t>노임 3</t>
  </si>
  <si>
    <t>노임 4</t>
  </si>
  <si>
    <t>노임 5</t>
  </si>
  <si>
    <t>노임 6</t>
  </si>
  <si>
    <t>57AFB1487E005AB443937EC7E6509A41E02D8E</t>
  </si>
  <si>
    <t>콘크리트공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</si>
  <si>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</si>
  <si>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</si>
  <si>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</si>
  <si>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</si>
  <si>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</si>
  <si>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</si>
  <si>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</si>
  <si>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</si>
  <si>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</si>
  <si>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</si>
  <si>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</si>
  <si>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</si>
  <si>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</si>
  <si>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</si>
  <si>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자재 95</t>
  </si>
  <si>
    <t>공 사 원 가 계 산 서</t>
  </si>
  <si>
    <t>공사명 : 국립생태원 맹금사 안전망 교체공사</t>
  </si>
  <si>
    <t>금액 : 사억오천만원(￦450,000,000)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</si>
  <si>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</si>
  <si>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</si>
  <si>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</si>
  <si>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</si>
  <si>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</si>
  <si>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</si>
  <si>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</si>
  <si>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</si>
  <si>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</si>
  <si>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</si>
  <si>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</si>
  <si>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</si>
  <si>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</si>
  <si>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</si>
  <si>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</si>
  <si>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</si>
  <si>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</si>
  <si>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</si>
  <si>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</si>
  <si>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8%</t>
  </si>
  <si>
    <t>BS</t>
  </si>
  <si>
    <t>C2</t>
  </si>
  <si>
    <t>기   계    경   비</t>
  </si>
  <si>
    <t>C3</t>
  </si>
  <si>
    <t>가      설      비</t>
  </si>
  <si>
    <t>C4</t>
  </si>
  <si>
    <t>산  재  보  험  료</t>
  </si>
  <si>
    <t>노무비 * 3.73%</t>
  </si>
  <si>
    <t>C5</t>
  </si>
  <si>
    <t>고  용  보  험  료</t>
  </si>
  <si>
    <t>노무비 * 0.87%</t>
  </si>
  <si>
    <t>C6</t>
  </si>
  <si>
    <t>국민  건강  보험료</t>
  </si>
  <si>
    <t>직접노무비 * 3.335%</t>
  </si>
  <si>
    <t>C7</t>
  </si>
  <si>
    <t>국민  연금  보험료</t>
  </si>
  <si>
    <t>직접노무비 * 4.5%</t>
  </si>
  <si>
    <t>CB</t>
  </si>
  <si>
    <t>노인장기요양보험료</t>
  </si>
  <si>
    <t>건강보험료 * 10.25%</t>
  </si>
  <si>
    <t>C8</t>
  </si>
  <si>
    <t>퇴직  공제  부금비</t>
  </si>
  <si>
    <t>직접노무비 * 2.3%</t>
  </si>
  <si>
    <t>CA</t>
  </si>
  <si>
    <t>산업안전보건관리비</t>
  </si>
  <si>
    <t>(재료비+직노+도급자관급/1.1) * 2.93%</t>
  </si>
  <si>
    <t>CH</t>
  </si>
  <si>
    <t>환  경  보  전  비</t>
  </si>
  <si>
    <t>(재료비+직노+기계경비) * 0.3%</t>
  </si>
  <si>
    <t>CG</t>
  </si>
  <si>
    <t>기   타    경   비</t>
  </si>
  <si>
    <t>(재료비+노무비) * 5.6%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</si>
  <si>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</si>
  <si>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</si>
  <si>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</si>
  <si>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</si>
  <si>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</si>
  <si>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0.1%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</si>
  <si>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</si>
  <si>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</si>
  <si>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</si>
  <si>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</si>
  <si>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</si>
  <si>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</si>
  <si>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</si>
  <si>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</si>
  <si>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</si>
  <si>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</si>
  <si>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</si>
  <si>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DH</t>
  </si>
  <si>
    <t>도      급      액</t>
  </si>
  <si>
    <t>DK</t>
  </si>
  <si>
    <t>도급자관급자재비</t>
  </si>
  <si>
    <t>S2</t>
  </si>
  <si>
    <t>총   공   사    비</t>
  </si>
  <si>
    <t>0101   건축공사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</si>
</sst>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,###"/>
    <numFmt numFmtId="177" formatCode="#,###;\-#,###;#;"/>
    <numFmt numFmtId="178" formatCode="#,##0.00#"/>
    <numFmt numFmtId="179" formatCode="#,##0.0"/>
    <numFmt numFmtId="180" formatCode="#,##0.0;\-#,##0.0;#"/>
    <numFmt numFmtId="181" formatCode="#,##0;\-#,##0;#"/>
    <numFmt numFmtId="182" formatCode="#,##0.00#;\-#,##0.00#;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1" xfId="0" quotePrefix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1" fontId="5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180" fontId="5" fillId="0" borderId="3" xfId="0" applyNumberFormat="1" applyFont="1" applyBorder="1" applyAlignment="1">
      <alignment vertical="center" wrapText="1"/>
    </xf>
    <xf numFmtId="181" fontId="5" fillId="0" borderId="4" xfId="0" applyNumberFormat="1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1" fontId="5" fillId="0" borderId="5" xfId="0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82" fontId="5" fillId="0" borderId="1" xfId="0" quotePrefix="1" applyNumberFormat="1" applyFont="1" applyBorder="1" applyAlignment="1">
      <alignment vertical="center" wrapText="1"/>
    </xf>
    <xf numFmtId="182" fontId="5" fillId="0" borderId="1" xfId="0" applyNumberFormat="1" applyFont="1" applyBorder="1" applyAlignment="1">
      <alignment vertical="center" wrapText="1"/>
    </xf>
    <xf numFmtId="182" fontId="0" fillId="0" borderId="0" xfId="0" applyNumberFormat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topLeftCell="B7" workbookViewId="0">
      <selection activeCell="G15" sqref="G15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10" max="10" width="9.5" bestFit="1" customWidth="1"/>
  </cols>
  <sheetData>
    <row r="1" spans="1:7" ht="24" customHeight="1" x14ac:dyDescent="0.3">
      <c r="B1" s="36" t="s">
        <v>1588</v>
      </c>
      <c r="C1" s="36"/>
      <c r="D1" s="36"/>
      <c r="E1" s="36"/>
      <c r="F1" s="36"/>
      <c r="G1" s="36"/>
    </row>
    <row r="2" spans="1:7" ht="21.95" customHeight="1" x14ac:dyDescent="0.3">
      <c r="B2" s="37" t="s">
        <v>1589</v>
      </c>
      <c r="C2" s="37"/>
      <c r="D2" s="37"/>
      <c r="E2" s="37"/>
      <c r="F2" s="38" t="s">
        <v>1590</v>
      </c>
      <c r="G2" s="38"/>
    </row>
    <row r="3" spans="1:7" ht="21.95" customHeight="1" x14ac:dyDescent="0.3">
      <c r="B3" s="39" t="s">
        <v>1591</v>
      </c>
      <c r="C3" s="39"/>
      <c r="D3" s="39"/>
      <c r="E3" s="32" t="s">
        <v>1592</v>
      </c>
      <c r="F3" s="32" t="s">
        <v>1593</v>
      </c>
      <c r="G3" s="32" t="s">
        <v>318</v>
      </c>
    </row>
    <row r="4" spans="1:7" ht="21.95" customHeight="1" x14ac:dyDescent="0.3">
      <c r="A4" s="1" t="s">
        <v>1598</v>
      </c>
      <c r="B4" s="40" t="s">
        <v>1594</v>
      </c>
      <c r="C4" s="40" t="s">
        <v>1595</v>
      </c>
      <c r="D4" s="33" t="s">
        <v>1599</v>
      </c>
      <c r="E4" s="34"/>
      <c r="F4" s="16" t="s">
        <v>52</v>
      </c>
      <c r="G4" s="16" t="s">
        <v>52</v>
      </c>
    </row>
    <row r="5" spans="1:7" ht="21.95" customHeight="1" x14ac:dyDescent="0.3">
      <c r="A5" s="1" t="s">
        <v>1600</v>
      </c>
      <c r="B5" s="40"/>
      <c r="C5" s="40"/>
      <c r="D5" s="33" t="s">
        <v>1601</v>
      </c>
      <c r="E5" s="34"/>
      <c r="F5" s="16" t="s">
        <v>52</v>
      </c>
      <c r="G5" s="16" t="s">
        <v>52</v>
      </c>
    </row>
    <row r="6" spans="1:7" ht="21.95" customHeight="1" x14ac:dyDescent="0.3">
      <c r="A6" s="1" t="s">
        <v>1602</v>
      </c>
      <c r="B6" s="40"/>
      <c r="C6" s="40"/>
      <c r="D6" s="33" t="s">
        <v>1603</v>
      </c>
      <c r="E6" s="34"/>
      <c r="F6" s="16" t="s">
        <v>52</v>
      </c>
      <c r="G6" s="16" t="s">
        <v>52</v>
      </c>
    </row>
    <row r="7" spans="1:7" ht="21.95" customHeight="1" x14ac:dyDescent="0.3">
      <c r="A7" s="1" t="s">
        <v>1604</v>
      </c>
      <c r="B7" s="40"/>
      <c r="C7" s="40"/>
      <c r="D7" s="33" t="s">
        <v>1605</v>
      </c>
      <c r="E7" s="34"/>
      <c r="F7" s="16" t="s">
        <v>52</v>
      </c>
      <c r="G7" s="16" t="s">
        <v>52</v>
      </c>
    </row>
    <row r="8" spans="1:7" ht="21.95" customHeight="1" x14ac:dyDescent="0.3">
      <c r="A8" s="1" t="s">
        <v>1606</v>
      </c>
      <c r="B8" s="40"/>
      <c r="C8" s="40" t="s">
        <v>1596</v>
      </c>
      <c r="D8" s="33" t="s">
        <v>1607</v>
      </c>
      <c r="E8" s="34"/>
      <c r="F8" s="16" t="s">
        <v>52</v>
      </c>
      <c r="G8" s="16" t="s">
        <v>52</v>
      </c>
    </row>
    <row r="9" spans="1:7" ht="21.95" customHeight="1" x14ac:dyDescent="0.3">
      <c r="A9" s="1" t="s">
        <v>1608</v>
      </c>
      <c r="B9" s="40"/>
      <c r="C9" s="40"/>
      <c r="D9" s="33" t="s">
        <v>1609</v>
      </c>
      <c r="E9" s="34"/>
      <c r="F9" s="16" t="s">
        <v>1610</v>
      </c>
      <c r="G9" s="16" t="s">
        <v>52</v>
      </c>
    </row>
    <row r="10" spans="1:7" ht="21.95" customHeight="1" x14ac:dyDescent="0.3">
      <c r="A10" s="1" t="s">
        <v>1611</v>
      </c>
      <c r="B10" s="40"/>
      <c r="C10" s="40"/>
      <c r="D10" s="33" t="s">
        <v>1605</v>
      </c>
      <c r="E10" s="34"/>
      <c r="F10" s="16" t="s">
        <v>52</v>
      </c>
      <c r="G10" s="16" t="s">
        <v>52</v>
      </c>
    </row>
    <row r="11" spans="1:7" ht="21.95" customHeight="1" x14ac:dyDescent="0.3">
      <c r="A11" s="1" t="s">
        <v>1612</v>
      </c>
      <c r="B11" s="40"/>
      <c r="C11" s="40" t="s">
        <v>1597</v>
      </c>
      <c r="D11" s="33" t="s">
        <v>1613</v>
      </c>
      <c r="E11" s="34"/>
      <c r="F11" s="16" t="s">
        <v>52</v>
      </c>
      <c r="G11" s="16" t="s">
        <v>52</v>
      </c>
    </row>
    <row r="12" spans="1:7" ht="21.95" customHeight="1" x14ac:dyDescent="0.3">
      <c r="A12" s="1" t="s">
        <v>1614</v>
      </c>
      <c r="B12" s="40"/>
      <c r="C12" s="40"/>
      <c r="D12" s="33" t="s">
        <v>1615</v>
      </c>
      <c r="E12" s="34"/>
      <c r="F12" s="16" t="s">
        <v>52</v>
      </c>
      <c r="G12" s="16" t="s">
        <v>52</v>
      </c>
    </row>
    <row r="13" spans="1:7" ht="21.95" customHeight="1" x14ac:dyDescent="0.3">
      <c r="A13" s="1" t="s">
        <v>1616</v>
      </c>
      <c r="B13" s="40"/>
      <c r="C13" s="40"/>
      <c r="D13" s="33" t="s">
        <v>1617</v>
      </c>
      <c r="E13" s="34"/>
      <c r="F13" s="16" t="s">
        <v>1618</v>
      </c>
      <c r="G13" s="16" t="s">
        <v>52</v>
      </c>
    </row>
    <row r="14" spans="1:7" ht="21.95" customHeight="1" x14ac:dyDescent="0.3">
      <c r="A14" s="1" t="s">
        <v>1619</v>
      </c>
      <c r="B14" s="40"/>
      <c r="C14" s="40"/>
      <c r="D14" s="33" t="s">
        <v>1620</v>
      </c>
      <c r="E14" s="34"/>
      <c r="F14" s="16" t="s">
        <v>1621</v>
      </c>
      <c r="G14" s="16" t="s">
        <v>52</v>
      </c>
    </row>
    <row r="15" spans="1:7" ht="21.95" customHeight="1" x14ac:dyDescent="0.3">
      <c r="A15" s="1" t="s">
        <v>1622</v>
      </c>
      <c r="B15" s="40"/>
      <c r="C15" s="40"/>
      <c r="D15" s="33" t="s">
        <v>1623</v>
      </c>
      <c r="E15" s="35">
        <v>3105274</v>
      </c>
      <c r="F15" s="16" t="s">
        <v>1624</v>
      </c>
      <c r="G15" s="16" t="s">
        <v>52</v>
      </c>
    </row>
    <row r="16" spans="1:7" ht="21.95" customHeight="1" x14ac:dyDescent="0.3">
      <c r="A16" s="1" t="s">
        <v>1625</v>
      </c>
      <c r="B16" s="40"/>
      <c r="C16" s="40"/>
      <c r="D16" s="33" t="s">
        <v>1626</v>
      </c>
      <c r="E16" s="35">
        <v>4190025</v>
      </c>
      <c r="F16" s="16" t="s">
        <v>1627</v>
      </c>
      <c r="G16" s="16" t="s">
        <v>52</v>
      </c>
    </row>
    <row r="17" spans="1:7" ht="21.95" customHeight="1" x14ac:dyDescent="0.3">
      <c r="A17" s="1" t="s">
        <v>1628</v>
      </c>
      <c r="B17" s="40"/>
      <c r="C17" s="40"/>
      <c r="D17" s="33" t="s">
        <v>1629</v>
      </c>
      <c r="E17" s="35">
        <v>318290</v>
      </c>
      <c r="F17" s="16" t="s">
        <v>1630</v>
      </c>
      <c r="G17" s="16" t="s">
        <v>52</v>
      </c>
    </row>
    <row r="18" spans="1:7" ht="21.95" customHeight="1" x14ac:dyDescent="0.3">
      <c r="A18" s="1" t="s">
        <v>1631</v>
      </c>
      <c r="B18" s="40"/>
      <c r="C18" s="40"/>
      <c r="D18" s="33" t="s">
        <v>1632</v>
      </c>
      <c r="E18" s="35">
        <v>2141568</v>
      </c>
      <c r="F18" s="16" t="s">
        <v>1633</v>
      </c>
      <c r="G18" s="16" t="s">
        <v>52</v>
      </c>
    </row>
    <row r="19" spans="1:7" ht="21.95" customHeight="1" x14ac:dyDescent="0.3">
      <c r="A19" s="1" t="s">
        <v>1634</v>
      </c>
      <c r="B19" s="40"/>
      <c r="C19" s="40"/>
      <c r="D19" s="33" t="s">
        <v>1635</v>
      </c>
      <c r="E19" s="35">
        <v>9328127</v>
      </c>
      <c r="F19" s="16" t="s">
        <v>1636</v>
      </c>
      <c r="G19" s="16" t="s">
        <v>52</v>
      </c>
    </row>
    <row r="20" spans="1:7" ht="21.95" customHeight="1" x14ac:dyDescent="0.3">
      <c r="A20" s="1" t="s">
        <v>1637</v>
      </c>
      <c r="B20" s="40"/>
      <c r="C20" s="40"/>
      <c r="D20" s="33" t="s">
        <v>1638</v>
      </c>
      <c r="E20" s="34"/>
      <c r="F20" s="16" t="s">
        <v>1639</v>
      </c>
      <c r="G20" s="16" t="s">
        <v>52</v>
      </c>
    </row>
    <row r="21" spans="1:7" ht="21.95" customHeight="1" x14ac:dyDescent="0.3">
      <c r="A21" s="1" t="s">
        <v>1640</v>
      </c>
      <c r="B21" s="40"/>
      <c r="C21" s="40"/>
      <c r="D21" s="33" t="s">
        <v>1641</v>
      </c>
      <c r="E21" s="34"/>
      <c r="F21" s="16" t="s">
        <v>1642</v>
      </c>
      <c r="G21" s="16" t="s">
        <v>52</v>
      </c>
    </row>
    <row r="22" spans="1:7" ht="21.95" customHeight="1" x14ac:dyDescent="0.3">
      <c r="A22" s="1" t="s">
        <v>1643</v>
      </c>
      <c r="B22" s="40"/>
      <c r="C22" s="40"/>
      <c r="D22" s="33" t="s">
        <v>1644</v>
      </c>
      <c r="E22" s="34"/>
      <c r="F22" s="16" t="s">
        <v>1645</v>
      </c>
      <c r="G22" s="16" t="s">
        <v>52</v>
      </c>
    </row>
    <row r="23" spans="1:7" ht="21.95" customHeight="1" x14ac:dyDescent="0.3">
      <c r="A23" s="1" t="s">
        <v>1646</v>
      </c>
      <c r="B23" s="40"/>
      <c r="C23" s="40"/>
      <c r="D23" s="33" t="s">
        <v>1647</v>
      </c>
      <c r="E23" s="34"/>
      <c r="F23" s="16" t="s">
        <v>1648</v>
      </c>
      <c r="G23" s="16" t="s">
        <v>52</v>
      </c>
    </row>
    <row r="24" spans="1:7" ht="21.95" customHeight="1" x14ac:dyDescent="0.3">
      <c r="A24" s="1" t="s">
        <v>1649</v>
      </c>
      <c r="B24" s="40"/>
      <c r="C24" s="40"/>
      <c r="D24" s="33" t="s">
        <v>1605</v>
      </c>
      <c r="E24" s="34"/>
      <c r="F24" s="16" t="s">
        <v>52</v>
      </c>
      <c r="G24" s="16" t="s">
        <v>52</v>
      </c>
    </row>
    <row r="25" spans="1:7" ht="21.95" customHeight="1" x14ac:dyDescent="0.3">
      <c r="A25" s="1" t="s">
        <v>1650</v>
      </c>
      <c r="B25" s="41" t="s">
        <v>1651</v>
      </c>
      <c r="C25" s="41"/>
      <c r="D25" s="42"/>
      <c r="E25" s="34"/>
      <c r="F25" s="16"/>
      <c r="G25" s="16" t="s">
        <v>52</v>
      </c>
    </row>
    <row r="26" spans="1:7" ht="21.95" customHeight="1" x14ac:dyDescent="0.3">
      <c r="A26" s="1" t="s">
        <v>1652</v>
      </c>
      <c r="B26" s="41" t="s">
        <v>1653</v>
      </c>
      <c r="C26" s="41"/>
      <c r="D26" s="42"/>
      <c r="E26" s="34"/>
      <c r="F26" s="16"/>
      <c r="G26" s="16" t="s">
        <v>52</v>
      </c>
    </row>
    <row r="27" spans="1:7" ht="21.95" customHeight="1" x14ac:dyDescent="0.3">
      <c r="A27" s="1" t="s">
        <v>1654</v>
      </c>
      <c r="B27" s="41" t="s">
        <v>1655</v>
      </c>
      <c r="C27" s="41"/>
      <c r="D27" s="42"/>
      <c r="E27" s="34"/>
      <c r="F27" s="16"/>
      <c r="G27" s="16" t="s">
        <v>52</v>
      </c>
    </row>
    <row r="28" spans="1:7" ht="21.95" customHeight="1" x14ac:dyDescent="0.3">
      <c r="A28" s="1" t="s">
        <v>1656</v>
      </c>
      <c r="B28" s="41" t="s">
        <v>1657</v>
      </c>
      <c r="C28" s="41"/>
      <c r="D28" s="42"/>
      <c r="E28" s="34"/>
      <c r="F28" s="16"/>
      <c r="G28" s="16" t="s">
        <v>52</v>
      </c>
    </row>
    <row r="29" spans="1:7" ht="21.95" customHeight="1" x14ac:dyDescent="0.3">
      <c r="A29" s="1" t="s">
        <v>1658</v>
      </c>
      <c r="B29" s="41" t="s">
        <v>1659</v>
      </c>
      <c r="C29" s="41"/>
      <c r="D29" s="42"/>
      <c r="E29" s="34"/>
      <c r="F29" s="16"/>
      <c r="G29" s="16" t="s">
        <v>52</v>
      </c>
    </row>
    <row r="30" spans="1:7" ht="21.95" customHeight="1" x14ac:dyDescent="0.3">
      <c r="A30" s="1" t="s">
        <v>1660</v>
      </c>
      <c r="B30" s="41" t="s">
        <v>1661</v>
      </c>
      <c r="C30" s="41"/>
      <c r="D30" s="42"/>
      <c r="E30" s="34"/>
      <c r="F30" s="16" t="s">
        <v>52</v>
      </c>
      <c r="G30" s="16" t="s">
        <v>52</v>
      </c>
    </row>
    <row r="31" spans="1:7" ht="21.95" customHeight="1" x14ac:dyDescent="0.3">
      <c r="A31" s="1" t="s">
        <v>1662</v>
      </c>
      <c r="B31" s="41" t="s">
        <v>1663</v>
      </c>
      <c r="C31" s="41"/>
      <c r="D31" s="42"/>
      <c r="E31" s="34"/>
      <c r="F31" s="16" t="s">
        <v>52</v>
      </c>
      <c r="G31" s="16" t="s">
        <v>52</v>
      </c>
    </row>
    <row r="32" spans="1:7" ht="21.95" customHeight="1" x14ac:dyDescent="0.3">
      <c r="A32" s="1" t="s">
        <v>1664</v>
      </c>
      <c r="B32" s="41" t="s">
        <v>1665</v>
      </c>
      <c r="C32" s="41"/>
      <c r="D32" s="42"/>
      <c r="E32" s="34"/>
      <c r="F32" s="16" t="s">
        <v>52</v>
      </c>
      <c r="G32" s="16" t="s">
        <v>52</v>
      </c>
    </row>
  </sheetData>
  <mergeCells count="16">
    <mergeCell ref="B31:D31"/>
    <mergeCell ref="B32:D32"/>
    <mergeCell ref="B25:D25"/>
    <mergeCell ref="B26:D26"/>
    <mergeCell ref="B27:D27"/>
    <mergeCell ref="B28:D28"/>
    <mergeCell ref="B29:D29"/>
    <mergeCell ref="B30:D30"/>
    <mergeCell ref="B1:G1"/>
    <mergeCell ref="B2:E2"/>
    <mergeCell ref="F2:G2"/>
    <mergeCell ref="B3:D3"/>
    <mergeCell ref="B4:B24"/>
    <mergeCell ref="C4:C7"/>
    <mergeCell ref="C8:C10"/>
    <mergeCell ref="C11:C24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opLeftCell="A4" workbookViewId="0">
      <selection activeCell="B7" sqref="B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30" customHeight="1" x14ac:dyDescent="0.3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1:20" ht="30" customHeight="1" x14ac:dyDescent="0.3">
      <c r="A3" s="45" t="s">
        <v>2</v>
      </c>
      <c r="B3" s="45" t="s">
        <v>3</v>
      </c>
      <c r="C3" s="45" t="s">
        <v>4</v>
      </c>
      <c r="D3" s="45" t="s">
        <v>5</v>
      </c>
      <c r="E3" s="45" t="s">
        <v>6</v>
      </c>
      <c r="F3" s="45"/>
      <c r="G3" s="45" t="s">
        <v>9</v>
      </c>
      <c r="H3" s="45"/>
      <c r="I3" s="45" t="s">
        <v>10</v>
      </c>
      <c r="J3" s="45"/>
      <c r="K3" s="45" t="s">
        <v>11</v>
      </c>
      <c r="L3" s="45"/>
      <c r="M3" s="45" t="s">
        <v>12</v>
      </c>
      <c r="N3" s="47" t="s">
        <v>13</v>
      </c>
      <c r="O3" s="47" t="s">
        <v>14</v>
      </c>
      <c r="P3" s="47" t="s">
        <v>15</v>
      </c>
      <c r="Q3" s="47" t="s">
        <v>16</v>
      </c>
      <c r="R3" s="47" t="s">
        <v>17</v>
      </c>
      <c r="S3" s="47" t="s">
        <v>18</v>
      </c>
      <c r="T3" s="47" t="s">
        <v>19</v>
      </c>
    </row>
    <row r="4" spans="1:20" ht="30" customHeight="1" x14ac:dyDescent="0.3">
      <c r="A4" s="46"/>
      <c r="B4" s="46"/>
      <c r="C4" s="46"/>
      <c r="D4" s="46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46"/>
      <c r="N4" s="47"/>
      <c r="O4" s="47"/>
      <c r="P4" s="47"/>
      <c r="Q4" s="47"/>
      <c r="R4" s="47"/>
      <c r="S4" s="47"/>
      <c r="T4" s="47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</f>
        <v>229658383</v>
      </c>
      <c r="F5" s="12">
        <f t="shared" ref="F5:F18" si="0">E5*D5</f>
        <v>229658383</v>
      </c>
      <c r="G5" s="12">
        <f>H6</f>
        <v>93111684</v>
      </c>
      <c r="H5" s="12">
        <f t="shared" ref="H5:H18" si="1">G5*D5</f>
        <v>93111684</v>
      </c>
      <c r="I5" s="12">
        <f>J6</f>
        <v>1794796</v>
      </c>
      <c r="J5" s="12">
        <f t="shared" ref="J5:J18" si="2">I5*D5</f>
        <v>1794796</v>
      </c>
      <c r="K5" s="12">
        <f t="shared" ref="K5:K18" si="3">E5+G5+I5</f>
        <v>324564863</v>
      </c>
      <c r="L5" s="12">
        <f t="shared" ref="L5:L18" si="4">F5+H5+J5</f>
        <v>324564863</v>
      </c>
      <c r="M5" s="10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 x14ac:dyDescent="0.3">
      <c r="A6" s="10" t="s">
        <v>1666</v>
      </c>
      <c r="B6" s="10" t="s">
        <v>52</v>
      </c>
      <c r="C6" s="10" t="s">
        <v>52</v>
      </c>
      <c r="D6" s="11">
        <v>1</v>
      </c>
      <c r="E6" s="12">
        <f>F7+F8+F9+F10+F11+F12+F13+F14+F15+F16</f>
        <v>229658383</v>
      </c>
      <c r="F6" s="12">
        <f t="shared" si="0"/>
        <v>229658383</v>
      </c>
      <c r="G6" s="12">
        <f>H7+H8+H9+H10+H11+H12+H13+H14+H15+H16</f>
        <v>93111684</v>
      </c>
      <c r="H6" s="12">
        <f t="shared" si="1"/>
        <v>93111684</v>
      </c>
      <c r="I6" s="12">
        <f>J7+J8+J9+J10+J11+J12+J13+J14+J15+J16</f>
        <v>1794796</v>
      </c>
      <c r="J6" s="12">
        <f t="shared" si="2"/>
        <v>1794796</v>
      </c>
      <c r="K6" s="12">
        <f t="shared" si="3"/>
        <v>324564863</v>
      </c>
      <c r="L6" s="12">
        <f t="shared" si="4"/>
        <v>324564863</v>
      </c>
      <c r="M6" s="10" t="s">
        <v>52</v>
      </c>
      <c r="N6" s="2" t="s">
        <v>54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 x14ac:dyDescent="0.3">
      <c r="A7" s="10" t="s">
        <v>55</v>
      </c>
      <c r="B7" s="10" t="s">
        <v>52</v>
      </c>
      <c r="C7" s="10" t="s">
        <v>52</v>
      </c>
      <c r="D7" s="11">
        <v>1</v>
      </c>
      <c r="E7" s="12">
        <f>공종별내역서!F27</f>
        <v>198010</v>
      </c>
      <c r="F7" s="12">
        <f t="shared" si="0"/>
        <v>198010</v>
      </c>
      <c r="G7" s="12">
        <f>공종별내역서!H27</f>
        <v>10621065</v>
      </c>
      <c r="H7" s="12">
        <f t="shared" si="1"/>
        <v>10621065</v>
      </c>
      <c r="I7" s="12">
        <f>공종별내역서!J27</f>
        <v>1152892</v>
      </c>
      <c r="J7" s="12">
        <f t="shared" si="2"/>
        <v>1152892</v>
      </c>
      <c r="K7" s="12">
        <f t="shared" si="3"/>
        <v>11971967</v>
      </c>
      <c r="L7" s="12">
        <f t="shared" si="4"/>
        <v>11971967</v>
      </c>
      <c r="M7" s="10" t="s">
        <v>52</v>
      </c>
      <c r="N7" s="2" t="s">
        <v>56</v>
      </c>
      <c r="O7" s="2" t="s">
        <v>52</v>
      </c>
      <c r="P7" s="2" t="s">
        <v>54</v>
      </c>
      <c r="Q7" s="2" t="s">
        <v>52</v>
      </c>
      <c r="R7" s="3">
        <v>3</v>
      </c>
      <c r="S7" s="2" t="s">
        <v>52</v>
      </c>
      <c r="T7" s="6"/>
    </row>
    <row r="8" spans="1:20" ht="30" customHeight="1" x14ac:dyDescent="0.3">
      <c r="A8" s="10" t="s">
        <v>94</v>
      </c>
      <c r="B8" s="10" t="s">
        <v>52</v>
      </c>
      <c r="C8" s="10" t="s">
        <v>52</v>
      </c>
      <c r="D8" s="11">
        <v>1</v>
      </c>
      <c r="E8" s="12">
        <f>공종별내역서!F51</f>
        <v>37770</v>
      </c>
      <c r="F8" s="12">
        <f t="shared" si="0"/>
        <v>37770</v>
      </c>
      <c r="G8" s="12">
        <f>공종별내역서!H51</f>
        <v>514678</v>
      </c>
      <c r="H8" s="12">
        <f t="shared" si="1"/>
        <v>514678</v>
      </c>
      <c r="I8" s="12">
        <f>공종별내역서!J51</f>
        <v>33745</v>
      </c>
      <c r="J8" s="12">
        <f t="shared" si="2"/>
        <v>33745</v>
      </c>
      <c r="K8" s="12">
        <f t="shared" si="3"/>
        <v>586193</v>
      </c>
      <c r="L8" s="12">
        <f t="shared" si="4"/>
        <v>586193</v>
      </c>
      <c r="M8" s="10" t="s">
        <v>52</v>
      </c>
      <c r="N8" s="2" t="s">
        <v>95</v>
      </c>
      <c r="O8" s="2" t="s">
        <v>52</v>
      </c>
      <c r="P8" s="2" t="s">
        <v>54</v>
      </c>
      <c r="Q8" s="2" t="s">
        <v>52</v>
      </c>
      <c r="R8" s="3">
        <v>3</v>
      </c>
      <c r="S8" s="2" t="s">
        <v>52</v>
      </c>
      <c r="T8" s="6"/>
    </row>
    <row r="9" spans="1:20" ht="30" customHeight="1" x14ac:dyDescent="0.3">
      <c r="A9" s="10" t="s">
        <v>120</v>
      </c>
      <c r="B9" s="10" t="s">
        <v>52</v>
      </c>
      <c r="C9" s="10" t="s">
        <v>52</v>
      </c>
      <c r="D9" s="11">
        <v>1</v>
      </c>
      <c r="E9" s="12">
        <f>공종별내역서!F75</f>
        <v>4186752</v>
      </c>
      <c r="F9" s="12">
        <f t="shared" si="0"/>
        <v>4186752</v>
      </c>
      <c r="G9" s="12">
        <f>공종별내역서!H75</f>
        <v>8193938</v>
      </c>
      <c r="H9" s="12">
        <f t="shared" si="1"/>
        <v>8193938</v>
      </c>
      <c r="I9" s="12">
        <f>공종별내역서!J75</f>
        <v>356760</v>
      </c>
      <c r="J9" s="12">
        <f t="shared" si="2"/>
        <v>356760</v>
      </c>
      <c r="K9" s="12">
        <f t="shared" si="3"/>
        <v>12737450</v>
      </c>
      <c r="L9" s="12">
        <f t="shared" si="4"/>
        <v>12737450</v>
      </c>
      <c r="M9" s="10" t="s">
        <v>52</v>
      </c>
      <c r="N9" s="2" t="s">
        <v>121</v>
      </c>
      <c r="O9" s="2" t="s">
        <v>52</v>
      </c>
      <c r="P9" s="2" t="s">
        <v>54</v>
      </c>
      <c r="Q9" s="2" t="s">
        <v>52</v>
      </c>
      <c r="R9" s="3">
        <v>3</v>
      </c>
      <c r="S9" s="2" t="s">
        <v>52</v>
      </c>
      <c r="T9" s="6"/>
    </row>
    <row r="10" spans="1:20" ht="30" customHeight="1" x14ac:dyDescent="0.3">
      <c r="A10" s="10" t="s">
        <v>165</v>
      </c>
      <c r="B10" s="10" t="s">
        <v>52</v>
      </c>
      <c r="C10" s="10" t="s">
        <v>52</v>
      </c>
      <c r="D10" s="11">
        <v>1</v>
      </c>
      <c r="E10" s="12">
        <f>공종별내역서!F99</f>
        <v>29277</v>
      </c>
      <c r="F10" s="12">
        <f t="shared" si="0"/>
        <v>29277</v>
      </c>
      <c r="G10" s="12">
        <f>공종별내역서!H99</f>
        <v>432943</v>
      </c>
      <c r="H10" s="12">
        <f t="shared" si="1"/>
        <v>432943</v>
      </c>
      <c r="I10" s="12">
        <f>공종별내역서!J99</f>
        <v>9011</v>
      </c>
      <c r="J10" s="12">
        <f t="shared" si="2"/>
        <v>9011</v>
      </c>
      <c r="K10" s="12">
        <f t="shared" si="3"/>
        <v>471231</v>
      </c>
      <c r="L10" s="12">
        <f t="shared" si="4"/>
        <v>471231</v>
      </c>
      <c r="M10" s="10" t="s">
        <v>52</v>
      </c>
      <c r="N10" s="2" t="s">
        <v>166</v>
      </c>
      <c r="O10" s="2" t="s">
        <v>52</v>
      </c>
      <c r="P10" s="2" t="s">
        <v>54</v>
      </c>
      <c r="Q10" s="2" t="s">
        <v>52</v>
      </c>
      <c r="R10" s="3">
        <v>3</v>
      </c>
      <c r="S10" s="2" t="s">
        <v>52</v>
      </c>
      <c r="T10" s="6"/>
    </row>
    <row r="11" spans="1:20" ht="30" customHeight="1" x14ac:dyDescent="0.3">
      <c r="A11" s="10" t="s">
        <v>190</v>
      </c>
      <c r="B11" s="10" t="s">
        <v>52</v>
      </c>
      <c r="C11" s="10" t="s">
        <v>52</v>
      </c>
      <c r="D11" s="11">
        <v>1</v>
      </c>
      <c r="E11" s="12">
        <f>공종별내역서!F123</f>
        <v>286240</v>
      </c>
      <c r="F11" s="12">
        <f t="shared" si="0"/>
        <v>286240</v>
      </c>
      <c r="G11" s="12">
        <f>공종별내역서!H123</f>
        <v>310933</v>
      </c>
      <c r="H11" s="12">
        <f t="shared" si="1"/>
        <v>310933</v>
      </c>
      <c r="I11" s="12">
        <f>공종별내역서!J123</f>
        <v>4583</v>
      </c>
      <c r="J11" s="12">
        <f t="shared" si="2"/>
        <v>4583</v>
      </c>
      <c r="K11" s="12">
        <f t="shared" si="3"/>
        <v>601756</v>
      </c>
      <c r="L11" s="12">
        <f t="shared" si="4"/>
        <v>601756</v>
      </c>
      <c r="M11" s="10" t="s">
        <v>52</v>
      </c>
      <c r="N11" s="2" t="s">
        <v>191</v>
      </c>
      <c r="O11" s="2" t="s">
        <v>52</v>
      </c>
      <c r="P11" s="2" t="s">
        <v>54</v>
      </c>
      <c r="Q11" s="2" t="s">
        <v>52</v>
      </c>
      <c r="R11" s="3">
        <v>3</v>
      </c>
      <c r="S11" s="2" t="s">
        <v>52</v>
      </c>
      <c r="T11" s="6"/>
    </row>
    <row r="12" spans="1:20" ht="30" customHeight="1" x14ac:dyDescent="0.3">
      <c r="A12" s="10" t="s">
        <v>196</v>
      </c>
      <c r="B12" s="10" t="s">
        <v>52</v>
      </c>
      <c r="C12" s="10" t="s">
        <v>52</v>
      </c>
      <c r="D12" s="11">
        <v>1</v>
      </c>
      <c r="E12" s="12">
        <f>공종별내역서!F147</f>
        <v>182207</v>
      </c>
      <c r="F12" s="12">
        <f t="shared" si="0"/>
        <v>182207</v>
      </c>
      <c r="G12" s="12">
        <f>공종별내역서!H147</f>
        <v>615547</v>
      </c>
      <c r="H12" s="12">
        <f t="shared" si="1"/>
        <v>615547</v>
      </c>
      <c r="I12" s="12">
        <f>공종별내역서!J147</f>
        <v>0</v>
      </c>
      <c r="J12" s="12">
        <f t="shared" si="2"/>
        <v>0</v>
      </c>
      <c r="K12" s="12">
        <f t="shared" si="3"/>
        <v>797754</v>
      </c>
      <c r="L12" s="12">
        <f t="shared" si="4"/>
        <v>797754</v>
      </c>
      <c r="M12" s="10" t="s">
        <v>52</v>
      </c>
      <c r="N12" s="2" t="s">
        <v>197</v>
      </c>
      <c r="O12" s="2" t="s">
        <v>52</v>
      </c>
      <c r="P12" s="2" t="s">
        <v>54</v>
      </c>
      <c r="Q12" s="2" t="s">
        <v>52</v>
      </c>
      <c r="R12" s="3">
        <v>3</v>
      </c>
      <c r="S12" s="2" t="s">
        <v>52</v>
      </c>
      <c r="T12" s="6"/>
    </row>
    <row r="13" spans="1:20" ht="30" customHeight="1" x14ac:dyDescent="0.3">
      <c r="A13" s="10" t="s">
        <v>208</v>
      </c>
      <c r="B13" s="10" t="s">
        <v>52</v>
      </c>
      <c r="C13" s="10" t="s">
        <v>52</v>
      </c>
      <c r="D13" s="11">
        <v>1</v>
      </c>
      <c r="E13" s="12">
        <f>공종별내역서!F171</f>
        <v>223042364</v>
      </c>
      <c r="F13" s="12">
        <f t="shared" si="0"/>
        <v>223042364</v>
      </c>
      <c r="G13" s="12">
        <f>공종별내역서!H171</f>
        <v>40594000</v>
      </c>
      <c r="H13" s="12">
        <f t="shared" si="1"/>
        <v>40594000</v>
      </c>
      <c r="I13" s="12">
        <f>공종별내역서!J171</f>
        <v>0</v>
      </c>
      <c r="J13" s="12">
        <f t="shared" si="2"/>
        <v>0</v>
      </c>
      <c r="K13" s="12">
        <f t="shared" si="3"/>
        <v>263636364</v>
      </c>
      <c r="L13" s="12">
        <f t="shared" si="4"/>
        <v>263636364</v>
      </c>
      <c r="M13" s="10" t="s">
        <v>52</v>
      </c>
      <c r="N13" s="2" t="s">
        <v>209</v>
      </c>
      <c r="O13" s="2" t="s">
        <v>52</v>
      </c>
      <c r="P13" s="2" t="s">
        <v>54</v>
      </c>
      <c r="Q13" s="2" t="s">
        <v>52</v>
      </c>
      <c r="R13" s="3">
        <v>3</v>
      </c>
      <c r="S13" s="2" t="s">
        <v>52</v>
      </c>
      <c r="T13" s="6"/>
    </row>
    <row r="14" spans="1:20" ht="30" customHeight="1" x14ac:dyDescent="0.3">
      <c r="A14" s="10" t="s">
        <v>235</v>
      </c>
      <c r="B14" s="10" t="s">
        <v>52</v>
      </c>
      <c r="C14" s="10" t="s">
        <v>52</v>
      </c>
      <c r="D14" s="11">
        <v>1</v>
      </c>
      <c r="E14" s="12">
        <f>공종별내역서!F195</f>
        <v>1509651</v>
      </c>
      <c r="F14" s="12">
        <f t="shared" si="0"/>
        <v>1509651</v>
      </c>
      <c r="G14" s="12">
        <f>공종별내역서!H195</f>
        <v>910998</v>
      </c>
      <c r="H14" s="12">
        <f t="shared" si="1"/>
        <v>910998</v>
      </c>
      <c r="I14" s="12">
        <f>공종별내역서!J195</f>
        <v>210078</v>
      </c>
      <c r="J14" s="12">
        <f t="shared" si="2"/>
        <v>210078</v>
      </c>
      <c r="K14" s="12">
        <f t="shared" si="3"/>
        <v>2630727</v>
      </c>
      <c r="L14" s="12">
        <f t="shared" si="4"/>
        <v>2630727</v>
      </c>
      <c r="M14" s="10" t="s">
        <v>52</v>
      </c>
      <c r="N14" s="2" t="s">
        <v>236</v>
      </c>
      <c r="O14" s="2" t="s">
        <v>52</v>
      </c>
      <c r="P14" s="2" t="s">
        <v>54</v>
      </c>
      <c r="Q14" s="2" t="s">
        <v>52</v>
      </c>
      <c r="R14" s="3">
        <v>3</v>
      </c>
      <c r="S14" s="2" t="s">
        <v>52</v>
      </c>
      <c r="T14" s="6"/>
    </row>
    <row r="15" spans="1:20" ht="30" customHeight="1" x14ac:dyDescent="0.3">
      <c r="A15" s="10" t="s">
        <v>241</v>
      </c>
      <c r="B15" s="10" t="s">
        <v>52</v>
      </c>
      <c r="C15" s="10" t="s">
        <v>52</v>
      </c>
      <c r="D15" s="11">
        <v>1</v>
      </c>
      <c r="E15" s="12">
        <f>공종별내역서!F219</f>
        <v>75042</v>
      </c>
      <c r="F15" s="12">
        <f t="shared" si="0"/>
        <v>75042</v>
      </c>
      <c r="G15" s="12">
        <f>공종별내역서!H219</f>
        <v>30917582</v>
      </c>
      <c r="H15" s="12">
        <f t="shared" si="1"/>
        <v>30917582</v>
      </c>
      <c r="I15" s="12">
        <f>공종별내역서!J219</f>
        <v>0</v>
      </c>
      <c r="J15" s="12">
        <f t="shared" si="2"/>
        <v>0</v>
      </c>
      <c r="K15" s="12">
        <f t="shared" si="3"/>
        <v>30992624</v>
      </c>
      <c r="L15" s="12">
        <f t="shared" si="4"/>
        <v>30992624</v>
      </c>
      <c r="M15" s="10" t="s">
        <v>52</v>
      </c>
      <c r="N15" s="2" t="s">
        <v>242</v>
      </c>
      <c r="O15" s="2" t="s">
        <v>52</v>
      </c>
      <c r="P15" s="2" t="s">
        <v>54</v>
      </c>
      <c r="Q15" s="2" t="s">
        <v>52</v>
      </c>
      <c r="R15" s="3">
        <v>3</v>
      </c>
      <c r="S15" s="2" t="s">
        <v>52</v>
      </c>
      <c r="T15" s="6"/>
    </row>
    <row r="16" spans="1:20" ht="30" customHeight="1" x14ac:dyDescent="0.3">
      <c r="A16" s="10" t="s">
        <v>251</v>
      </c>
      <c r="B16" s="10" t="s">
        <v>52</v>
      </c>
      <c r="C16" s="10" t="s">
        <v>52</v>
      </c>
      <c r="D16" s="11">
        <v>1</v>
      </c>
      <c r="E16" s="12">
        <f>공종별내역서!F243</f>
        <v>111070</v>
      </c>
      <c r="F16" s="12">
        <f t="shared" si="0"/>
        <v>111070</v>
      </c>
      <c r="G16" s="12">
        <f>공종별내역서!H243</f>
        <v>0</v>
      </c>
      <c r="H16" s="12">
        <f t="shared" si="1"/>
        <v>0</v>
      </c>
      <c r="I16" s="12">
        <f>공종별내역서!J243</f>
        <v>27727</v>
      </c>
      <c r="J16" s="12">
        <f t="shared" si="2"/>
        <v>27727</v>
      </c>
      <c r="K16" s="12">
        <f t="shared" si="3"/>
        <v>138797</v>
      </c>
      <c r="L16" s="12">
        <f t="shared" si="4"/>
        <v>138797</v>
      </c>
      <c r="M16" s="10" t="s">
        <v>52</v>
      </c>
      <c r="N16" s="2" t="s">
        <v>252</v>
      </c>
      <c r="O16" s="2" t="s">
        <v>52</v>
      </c>
      <c r="P16" s="2" t="s">
        <v>54</v>
      </c>
      <c r="Q16" s="2" t="s">
        <v>52</v>
      </c>
      <c r="R16" s="3">
        <v>3</v>
      </c>
      <c r="S16" s="2" t="s">
        <v>253</v>
      </c>
      <c r="T16" s="6"/>
    </row>
    <row r="17" spans="1:20" ht="30" customHeight="1" x14ac:dyDescent="0.3">
      <c r="A17" s="10" t="s">
        <v>275</v>
      </c>
      <c r="B17" s="10" t="s">
        <v>52</v>
      </c>
      <c r="C17" s="10" t="s">
        <v>52</v>
      </c>
      <c r="D17" s="11">
        <v>1</v>
      </c>
      <c r="E17" s="12">
        <f>공종별내역서!F267</f>
        <v>3741000</v>
      </c>
      <c r="F17" s="12">
        <f t="shared" si="0"/>
        <v>3741000</v>
      </c>
      <c r="G17" s="12">
        <f>공종별내역서!H267</f>
        <v>0</v>
      </c>
      <c r="H17" s="12">
        <f t="shared" si="1"/>
        <v>0</v>
      </c>
      <c r="I17" s="12">
        <f>공종별내역서!J267</f>
        <v>0</v>
      </c>
      <c r="J17" s="12">
        <f t="shared" si="2"/>
        <v>0</v>
      </c>
      <c r="K17" s="12">
        <f t="shared" si="3"/>
        <v>3741000</v>
      </c>
      <c r="L17" s="12">
        <f t="shared" si="4"/>
        <v>3741000</v>
      </c>
      <c r="M17" s="10" t="s">
        <v>52</v>
      </c>
      <c r="N17" s="2" t="s">
        <v>276</v>
      </c>
      <c r="O17" s="2" t="s">
        <v>52</v>
      </c>
      <c r="P17" s="2" t="s">
        <v>52</v>
      </c>
      <c r="Q17" s="2" t="s">
        <v>277</v>
      </c>
      <c r="R17" s="3">
        <v>3</v>
      </c>
      <c r="S17" s="2" t="s">
        <v>52</v>
      </c>
      <c r="T17" s="6">
        <f>L17*1</f>
        <v>3741000</v>
      </c>
    </row>
    <row r="18" spans="1:20" ht="30" customHeight="1" x14ac:dyDescent="0.3">
      <c r="A18" s="10" t="s">
        <v>302</v>
      </c>
      <c r="B18" s="10" t="s">
        <v>52</v>
      </c>
      <c r="C18" s="10" t="s">
        <v>52</v>
      </c>
      <c r="D18" s="11">
        <v>1</v>
      </c>
      <c r="E18" s="12">
        <f>공종별내역서!F291</f>
        <v>7804836</v>
      </c>
      <c r="F18" s="12">
        <f t="shared" si="0"/>
        <v>7804836</v>
      </c>
      <c r="G18" s="12">
        <f>공종별내역서!H291</f>
        <v>0</v>
      </c>
      <c r="H18" s="12">
        <f t="shared" si="1"/>
        <v>0</v>
      </c>
      <c r="I18" s="12">
        <f>공종별내역서!J291</f>
        <v>0</v>
      </c>
      <c r="J18" s="12">
        <f t="shared" si="2"/>
        <v>0</v>
      </c>
      <c r="K18" s="12">
        <f t="shared" si="3"/>
        <v>7804836</v>
      </c>
      <c r="L18" s="12">
        <f t="shared" si="4"/>
        <v>7804836</v>
      </c>
      <c r="M18" s="10" t="s">
        <v>52</v>
      </c>
      <c r="N18" s="2" t="s">
        <v>303</v>
      </c>
      <c r="O18" s="2" t="s">
        <v>52</v>
      </c>
      <c r="P18" s="2" t="s">
        <v>52</v>
      </c>
      <c r="Q18" s="2" t="s">
        <v>304</v>
      </c>
      <c r="R18" s="3">
        <v>3</v>
      </c>
      <c r="S18" s="2" t="s">
        <v>52</v>
      </c>
      <c r="T18" s="6">
        <f>L18*1</f>
        <v>7804836</v>
      </c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5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5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5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5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5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5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5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5"/>
    </row>
    <row r="27" spans="1:20" ht="30" customHeight="1" x14ac:dyDescent="0.3">
      <c r="A27" s="10" t="s">
        <v>92</v>
      </c>
      <c r="B27" s="11"/>
      <c r="C27" s="11"/>
      <c r="D27" s="11"/>
      <c r="E27" s="11"/>
      <c r="F27" s="12">
        <f>F5</f>
        <v>229658383</v>
      </c>
      <c r="G27" s="11"/>
      <c r="H27" s="12">
        <f>H5</f>
        <v>93111684</v>
      </c>
      <c r="I27" s="11"/>
      <c r="J27" s="12">
        <f>J5</f>
        <v>1794796</v>
      </c>
      <c r="K27" s="11"/>
      <c r="L27" s="12">
        <f>L5</f>
        <v>324564863</v>
      </c>
      <c r="M27" s="11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91"/>
  <sheetViews>
    <sheetView topLeftCell="A41"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4" t="s">
        <v>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48" ht="30" customHeight="1" x14ac:dyDescent="0.3">
      <c r="A2" s="45" t="s">
        <v>2</v>
      </c>
      <c r="B2" s="45" t="s">
        <v>3</v>
      </c>
      <c r="C2" s="45" t="s">
        <v>4</v>
      </c>
      <c r="D2" s="45" t="s">
        <v>5</v>
      </c>
      <c r="E2" s="45" t="s">
        <v>6</v>
      </c>
      <c r="F2" s="45"/>
      <c r="G2" s="45" t="s">
        <v>9</v>
      </c>
      <c r="H2" s="45"/>
      <c r="I2" s="45" t="s">
        <v>10</v>
      </c>
      <c r="J2" s="45"/>
      <c r="K2" s="45" t="s">
        <v>11</v>
      </c>
      <c r="L2" s="45"/>
      <c r="M2" s="45" t="s">
        <v>12</v>
      </c>
      <c r="N2" s="47" t="s">
        <v>20</v>
      </c>
      <c r="O2" s="47" t="s">
        <v>14</v>
      </c>
      <c r="P2" s="47" t="s">
        <v>21</v>
      </c>
      <c r="Q2" s="47" t="s">
        <v>13</v>
      </c>
      <c r="R2" s="47" t="s">
        <v>22</v>
      </c>
      <c r="S2" s="47" t="s">
        <v>23</v>
      </c>
      <c r="T2" s="47" t="s">
        <v>24</v>
      </c>
      <c r="U2" s="47" t="s">
        <v>25</v>
      </c>
      <c r="V2" s="47" t="s">
        <v>26</v>
      </c>
      <c r="W2" s="47" t="s">
        <v>27</v>
      </c>
      <c r="X2" s="47" t="s">
        <v>28</v>
      </c>
      <c r="Y2" s="47" t="s">
        <v>29</v>
      </c>
      <c r="Z2" s="47" t="s">
        <v>30</v>
      </c>
      <c r="AA2" s="47" t="s">
        <v>31</v>
      </c>
      <c r="AB2" s="47" t="s">
        <v>32</v>
      </c>
      <c r="AC2" s="47" t="s">
        <v>33</v>
      </c>
      <c r="AD2" s="47" t="s">
        <v>34</v>
      </c>
      <c r="AE2" s="47" t="s">
        <v>35</v>
      </c>
      <c r="AF2" s="47" t="s">
        <v>36</v>
      </c>
      <c r="AG2" s="47" t="s">
        <v>37</v>
      </c>
      <c r="AH2" s="47" t="s">
        <v>38</v>
      </c>
      <c r="AI2" s="47" t="s">
        <v>39</v>
      </c>
      <c r="AJ2" s="47" t="s">
        <v>40</v>
      </c>
      <c r="AK2" s="47" t="s">
        <v>41</v>
      </c>
      <c r="AL2" s="47" t="s">
        <v>42</v>
      </c>
      <c r="AM2" s="47" t="s">
        <v>43</v>
      </c>
      <c r="AN2" s="47" t="s">
        <v>44</v>
      </c>
      <c r="AO2" s="47" t="s">
        <v>45</v>
      </c>
      <c r="AP2" s="47" t="s">
        <v>46</v>
      </c>
      <c r="AQ2" s="47" t="s">
        <v>47</v>
      </c>
      <c r="AR2" s="47" t="s">
        <v>48</v>
      </c>
      <c r="AS2" s="47" t="s">
        <v>16</v>
      </c>
      <c r="AT2" s="47" t="s">
        <v>17</v>
      </c>
      <c r="AU2" s="47" t="s">
        <v>49</v>
      </c>
      <c r="AV2" s="47" t="s">
        <v>50</v>
      </c>
    </row>
    <row r="3" spans="1:48" ht="30" customHeight="1" x14ac:dyDescent="0.3">
      <c r="A3" s="45"/>
      <c r="B3" s="45"/>
      <c r="C3" s="45"/>
      <c r="D3" s="45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45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</row>
    <row r="4" spans="1:48" ht="30" customHeight="1" x14ac:dyDescent="0.3">
      <c r="A4" s="10" t="s">
        <v>55</v>
      </c>
      <c r="B4" s="10" t="s">
        <v>52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3"/>
      <c r="O4" s="3"/>
      <c r="P4" s="3"/>
      <c r="Q4" s="2" t="s">
        <v>56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0" t="s">
        <v>57</v>
      </c>
      <c r="B5" s="10" t="s">
        <v>58</v>
      </c>
      <c r="C5" s="10" t="s">
        <v>59</v>
      </c>
      <c r="D5" s="11">
        <v>1</v>
      </c>
      <c r="E5" s="13">
        <f>TRUNC(일위대가목록!E4,0)</f>
        <v>0</v>
      </c>
      <c r="F5" s="13">
        <f t="shared" ref="F5:F12" si="0">TRUNC(E5*D5, 0)</f>
        <v>0</v>
      </c>
      <c r="G5" s="13">
        <f>TRUNC(일위대가목록!F4,0)</f>
        <v>0</v>
      </c>
      <c r="H5" s="13">
        <f t="shared" ref="H5:H12" si="1">TRUNC(G5*D5, 0)</f>
        <v>0</v>
      </c>
      <c r="I5" s="13">
        <f>TRUNC(일위대가목록!G4,0)</f>
        <v>589586</v>
      </c>
      <c r="J5" s="13">
        <f t="shared" ref="J5:J12" si="2">TRUNC(I5*D5, 0)</f>
        <v>589586</v>
      </c>
      <c r="K5" s="13">
        <f t="shared" ref="K5:L12" si="3">TRUNC(E5+G5+I5, 0)</f>
        <v>589586</v>
      </c>
      <c r="L5" s="13">
        <f t="shared" si="3"/>
        <v>589586</v>
      </c>
      <c r="M5" s="10" t="s">
        <v>52</v>
      </c>
      <c r="N5" s="2" t="s">
        <v>60</v>
      </c>
      <c r="O5" s="2" t="s">
        <v>52</v>
      </c>
      <c r="P5" s="2" t="s">
        <v>52</v>
      </c>
      <c r="Q5" s="2" t="s">
        <v>56</v>
      </c>
      <c r="R5" s="2" t="s">
        <v>61</v>
      </c>
      <c r="S5" s="2" t="s">
        <v>62</v>
      </c>
      <c r="T5" s="2" t="s">
        <v>62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63</v>
      </c>
      <c r="AV5" s="3">
        <v>11</v>
      </c>
    </row>
    <row r="6" spans="1:48" ht="30" customHeight="1" x14ac:dyDescent="0.3">
      <c r="A6" s="10" t="s">
        <v>64</v>
      </c>
      <c r="B6" s="10" t="s">
        <v>58</v>
      </c>
      <c r="C6" s="10" t="s">
        <v>59</v>
      </c>
      <c r="D6" s="11">
        <v>1</v>
      </c>
      <c r="E6" s="13">
        <f>TRUNC(일위대가목록!E5,0)</f>
        <v>0</v>
      </c>
      <c r="F6" s="13">
        <f t="shared" si="0"/>
        <v>0</v>
      </c>
      <c r="G6" s="13">
        <f>TRUNC(일위대가목록!F5,0)</f>
        <v>0</v>
      </c>
      <c r="H6" s="13">
        <f t="shared" si="1"/>
        <v>0</v>
      </c>
      <c r="I6" s="13">
        <f>TRUNC(일위대가목록!G5,0)</f>
        <v>563306</v>
      </c>
      <c r="J6" s="13">
        <f t="shared" si="2"/>
        <v>563306</v>
      </c>
      <c r="K6" s="13">
        <f t="shared" si="3"/>
        <v>563306</v>
      </c>
      <c r="L6" s="13">
        <f t="shared" si="3"/>
        <v>563306</v>
      </c>
      <c r="M6" s="10" t="s">
        <v>52</v>
      </c>
      <c r="N6" s="2" t="s">
        <v>65</v>
      </c>
      <c r="O6" s="2" t="s">
        <v>52</v>
      </c>
      <c r="P6" s="2" t="s">
        <v>52</v>
      </c>
      <c r="Q6" s="2" t="s">
        <v>56</v>
      </c>
      <c r="R6" s="2" t="s">
        <v>61</v>
      </c>
      <c r="S6" s="2" t="s">
        <v>62</v>
      </c>
      <c r="T6" s="2" t="s">
        <v>62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66</v>
      </c>
      <c r="AV6" s="3">
        <v>13</v>
      </c>
    </row>
    <row r="7" spans="1:48" ht="30" customHeight="1" x14ac:dyDescent="0.3">
      <c r="A7" s="10" t="s">
        <v>67</v>
      </c>
      <c r="B7" s="10" t="s">
        <v>68</v>
      </c>
      <c r="C7" s="10" t="s">
        <v>69</v>
      </c>
      <c r="D7" s="11">
        <v>2</v>
      </c>
      <c r="E7" s="13">
        <f>TRUNC(일위대가목록!E6,0)</f>
        <v>12912</v>
      </c>
      <c r="F7" s="13">
        <f t="shared" si="0"/>
        <v>25824</v>
      </c>
      <c r="G7" s="13">
        <f>TRUNC(일위대가목록!F6,0)</f>
        <v>77934</v>
      </c>
      <c r="H7" s="13">
        <f t="shared" si="1"/>
        <v>155868</v>
      </c>
      <c r="I7" s="13">
        <f>TRUNC(일위대가목록!G6,0)</f>
        <v>0</v>
      </c>
      <c r="J7" s="13">
        <f t="shared" si="2"/>
        <v>0</v>
      </c>
      <c r="K7" s="13">
        <f t="shared" si="3"/>
        <v>90846</v>
      </c>
      <c r="L7" s="13">
        <f t="shared" si="3"/>
        <v>181692</v>
      </c>
      <c r="M7" s="10" t="s">
        <v>52</v>
      </c>
      <c r="N7" s="2" t="s">
        <v>70</v>
      </c>
      <c r="O7" s="2" t="s">
        <v>52</v>
      </c>
      <c r="P7" s="2" t="s">
        <v>52</v>
      </c>
      <c r="Q7" s="2" t="s">
        <v>56</v>
      </c>
      <c r="R7" s="2" t="s">
        <v>61</v>
      </c>
      <c r="S7" s="2" t="s">
        <v>62</v>
      </c>
      <c r="T7" s="2" t="s">
        <v>62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71</v>
      </c>
      <c r="AV7" s="3">
        <v>14</v>
      </c>
    </row>
    <row r="8" spans="1:48" ht="30" customHeight="1" x14ac:dyDescent="0.3">
      <c r="A8" s="10" t="s">
        <v>72</v>
      </c>
      <c r="B8" s="10" t="s">
        <v>73</v>
      </c>
      <c r="C8" s="10" t="s">
        <v>74</v>
      </c>
      <c r="D8" s="11">
        <v>76</v>
      </c>
      <c r="E8" s="13">
        <f>TRUNC(일위대가목록!E7,0)</f>
        <v>2114</v>
      </c>
      <c r="F8" s="13">
        <f t="shared" si="0"/>
        <v>160664</v>
      </c>
      <c r="G8" s="13">
        <f>TRUNC(일위대가목록!F7,0)</f>
        <v>10754</v>
      </c>
      <c r="H8" s="13">
        <f t="shared" si="1"/>
        <v>817304</v>
      </c>
      <c r="I8" s="13">
        <f>TRUNC(일위대가목록!G7,0)</f>
        <v>0</v>
      </c>
      <c r="J8" s="13">
        <f t="shared" si="2"/>
        <v>0</v>
      </c>
      <c r="K8" s="13">
        <f t="shared" si="3"/>
        <v>12868</v>
      </c>
      <c r="L8" s="13">
        <f t="shared" si="3"/>
        <v>977968</v>
      </c>
      <c r="M8" s="10" t="s">
        <v>52</v>
      </c>
      <c r="N8" s="2" t="s">
        <v>75</v>
      </c>
      <c r="O8" s="2" t="s">
        <v>52</v>
      </c>
      <c r="P8" s="2" t="s">
        <v>52</v>
      </c>
      <c r="Q8" s="2" t="s">
        <v>56</v>
      </c>
      <c r="R8" s="2" t="s">
        <v>61</v>
      </c>
      <c r="S8" s="2" t="s">
        <v>62</v>
      </c>
      <c r="T8" s="2" t="s">
        <v>62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76</v>
      </c>
      <c r="AV8" s="3">
        <v>18</v>
      </c>
    </row>
    <row r="9" spans="1:48" ht="30" customHeight="1" x14ac:dyDescent="0.3">
      <c r="A9" s="10" t="s">
        <v>77</v>
      </c>
      <c r="B9" s="10" t="s">
        <v>78</v>
      </c>
      <c r="C9" s="10" t="s">
        <v>74</v>
      </c>
      <c r="D9" s="11">
        <v>7</v>
      </c>
      <c r="E9" s="13">
        <f>TRUNC(일위대가목록!E8,0)</f>
        <v>1646</v>
      </c>
      <c r="F9" s="13">
        <f t="shared" si="0"/>
        <v>11522</v>
      </c>
      <c r="G9" s="13">
        <f>TRUNC(일위대가목록!F8,0)</f>
        <v>4711</v>
      </c>
      <c r="H9" s="13">
        <f t="shared" si="1"/>
        <v>32977</v>
      </c>
      <c r="I9" s="13">
        <f>TRUNC(일위대가목록!G8,0)</f>
        <v>0</v>
      </c>
      <c r="J9" s="13">
        <f t="shared" si="2"/>
        <v>0</v>
      </c>
      <c r="K9" s="13">
        <f t="shared" si="3"/>
        <v>6357</v>
      </c>
      <c r="L9" s="13">
        <f t="shared" si="3"/>
        <v>44499</v>
      </c>
      <c r="M9" s="10" t="s">
        <v>52</v>
      </c>
      <c r="N9" s="2" t="s">
        <v>79</v>
      </c>
      <c r="O9" s="2" t="s">
        <v>52</v>
      </c>
      <c r="P9" s="2" t="s">
        <v>52</v>
      </c>
      <c r="Q9" s="2" t="s">
        <v>56</v>
      </c>
      <c r="R9" s="2" t="s">
        <v>61</v>
      </c>
      <c r="S9" s="2" t="s">
        <v>62</v>
      </c>
      <c r="T9" s="2" t="s">
        <v>62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80</v>
      </c>
      <c r="AV9" s="3">
        <v>19</v>
      </c>
    </row>
    <row r="10" spans="1:48" ht="30" customHeight="1" x14ac:dyDescent="0.3">
      <c r="A10" s="10" t="s">
        <v>81</v>
      </c>
      <c r="B10" s="10" t="s">
        <v>82</v>
      </c>
      <c r="C10" s="10" t="s">
        <v>74</v>
      </c>
      <c r="D10" s="11">
        <v>1143</v>
      </c>
      <c r="E10" s="13">
        <f>TRUNC(일위대가목록!E9,0)</f>
        <v>0</v>
      </c>
      <c r="F10" s="13">
        <f t="shared" si="0"/>
        <v>0</v>
      </c>
      <c r="G10" s="13">
        <f>TRUNC(일위대가목록!F9,0)</f>
        <v>4840</v>
      </c>
      <c r="H10" s="13">
        <f t="shared" si="1"/>
        <v>5532120</v>
      </c>
      <c r="I10" s="13">
        <f>TRUNC(일위대가목록!G9,0)</f>
        <v>0</v>
      </c>
      <c r="J10" s="13">
        <f t="shared" si="2"/>
        <v>0</v>
      </c>
      <c r="K10" s="13">
        <f t="shared" si="3"/>
        <v>4840</v>
      </c>
      <c r="L10" s="13">
        <f t="shared" si="3"/>
        <v>5532120</v>
      </c>
      <c r="M10" s="10" t="s">
        <v>52</v>
      </c>
      <c r="N10" s="2" t="s">
        <v>83</v>
      </c>
      <c r="O10" s="2" t="s">
        <v>52</v>
      </c>
      <c r="P10" s="2" t="s">
        <v>52</v>
      </c>
      <c r="Q10" s="2" t="s">
        <v>56</v>
      </c>
      <c r="R10" s="2" t="s">
        <v>61</v>
      </c>
      <c r="S10" s="2" t="s">
        <v>62</v>
      </c>
      <c r="T10" s="2" t="s">
        <v>62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84</v>
      </c>
      <c r="AV10" s="3">
        <v>15</v>
      </c>
    </row>
    <row r="11" spans="1:48" ht="30" customHeight="1" x14ac:dyDescent="0.3">
      <c r="A11" s="10" t="s">
        <v>85</v>
      </c>
      <c r="B11" s="10" t="s">
        <v>86</v>
      </c>
      <c r="C11" s="10" t="s">
        <v>74</v>
      </c>
      <c r="D11" s="11">
        <v>1143</v>
      </c>
      <c r="E11" s="13">
        <f>TRUNC(일위대가목록!E10,0)</f>
        <v>0</v>
      </c>
      <c r="F11" s="13">
        <f t="shared" si="0"/>
        <v>0</v>
      </c>
      <c r="G11" s="13">
        <f>TRUNC(일위대가목록!F10,0)</f>
        <v>2522</v>
      </c>
      <c r="H11" s="13">
        <f t="shared" si="1"/>
        <v>2882646</v>
      </c>
      <c r="I11" s="13">
        <f>TRUNC(일위대가목록!G10,0)</f>
        <v>0</v>
      </c>
      <c r="J11" s="13">
        <f t="shared" si="2"/>
        <v>0</v>
      </c>
      <c r="K11" s="13">
        <f t="shared" si="3"/>
        <v>2522</v>
      </c>
      <c r="L11" s="13">
        <f t="shared" si="3"/>
        <v>2882646</v>
      </c>
      <c r="M11" s="10" t="s">
        <v>52</v>
      </c>
      <c r="N11" s="2" t="s">
        <v>87</v>
      </c>
      <c r="O11" s="2" t="s">
        <v>52</v>
      </c>
      <c r="P11" s="2" t="s">
        <v>52</v>
      </c>
      <c r="Q11" s="2" t="s">
        <v>56</v>
      </c>
      <c r="R11" s="2" t="s">
        <v>61</v>
      </c>
      <c r="S11" s="2" t="s">
        <v>62</v>
      </c>
      <c r="T11" s="2" t="s">
        <v>62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88</v>
      </c>
      <c r="AV11" s="3">
        <v>16</v>
      </c>
    </row>
    <row r="12" spans="1:48" ht="30" customHeight="1" x14ac:dyDescent="0.3">
      <c r="A12" s="10" t="s">
        <v>89</v>
      </c>
      <c r="B12" s="10" t="s">
        <v>86</v>
      </c>
      <c r="C12" s="10" t="s">
        <v>74</v>
      </c>
      <c r="D12" s="11">
        <v>1143</v>
      </c>
      <c r="E12" s="13">
        <f>TRUNC(일위대가목록!E11,0)</f>
        <v>0</v>
      </c>
      <c r="F12" s="13">
        <f t="shared" si="0"/>
        <v>0</v>
      </c>
      <c r="G12" s="13">
        <f>TRUNC(일위대가목록!F11,0)</f>
        <v>1050</v>
      </c>
      <c r="H12" s="13">
        <f t="shared" si="1"/>
        <v>1200150</v>
      </c>
      <c r="I12" s="13">
        <f>TRUNC(일위대가목록!G11,0)</f>
        <v>0</v>
      </c>
      <c r="J12" s="13">
        <f t="shared" si="2"/>
        <v>0</v>
      </c>
      <c r="K12" s="13">
        <f t="shared" si="3"/>
        <v>1050</v>
      </c>
      <c r="L12" s="13">
        <f t="shared" si="3"/>
        <v>1200150</v>
      </c>
      <c r="M12" s="10" t="s">
        <v>52</v>
      </c>
      <c r="N12" s="2" t="s">
        <v>90</v>
      </c>
      <c r="O12" s="2" t="s">
        <v>52</v>
      </c>
      <c r="P12" s="2" t="s">
        <v>52</v>
      </c>
      <c r="Q12" s="2" t="s">
        <v>56</v>
      </c>
      <c r="R12" s="2" t="s">
        <v>61</v>
      </c>
      <c r="S12" s="2" t="s">
        <v>62</v>
      </c>
      <c r="T12" s="2" t="s">
        <v>62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91</v>
      </c>
      <c r="AV12" s="3">
        <v>17</v>
      </c>
    </row>
    <row r="13" spans="1:48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48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48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48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48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48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48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48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48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48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48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48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48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48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48" ht="30" customHeight="1" x14ac:dyDescent="0.3">
      <c r="A27" s="10" t="s">
        <v>92</v>
      </c>
      <c r="B27" s="11"/>
      <c r="C27" s="11"/>
      <c r="D27" s="11"/>
      <c r="E27" s="11"/>
      <c r="F27" s="13">
        <f>SUM(F5:F26)</f>
        <v>198010</v>
      </c>
      <c r="G27" s="11"/>
      <c r="H27" s="13">
        <f>SUM(H5:H26)</f>
        <v>10621065</v>
      </c>
      <c r="I27" s="11"/>
      <c r="J27" s="13">
        <f>SUM(J5:J26)</f>
        <v>1152892</v>
      </c>
      <c r="K27" s="11"/>
      <c r="L27" s="13">
        <f>SUM(L5:L26)</f>
        <v>11971967</v>
      </c>
      <c r="M27" s="11"/>
      <c r="N27" t="s">
        <v>93</v>
      </c>
    </row>
    <row r="28" spans="1:48" ht="30" customHeight="1" x14ac:dyDescent="0.3">
      <c r="A28" s="10" t="s">
        <v>94</v>
      </c>
      <c r="B28" s="10" t="s">
        <v>52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3"/>
      <c r="O28" s="3"/>
      <c r="P28" s="3"/>
      <c r="Q28" s="2" t="s">
        <v>95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0" t="s">
        <v>96</v>
      </c>
      <c r="B29" s="10" t="s">
        <v>97</v>
      </c>
      <c r="C29" s="10" t="s">
        <v>98</v>
      </c>
      <c r="D29" s="11">
        <v>39</v>
      </c>
      <c r="E29" s="13">
        <f>TRUNC(중기단가목록!E4,0)</f>
        <v>270</v>
      </c>
      <c r="F29" s="13">
        <f t="shared" ref="F29:F34" si="4">TRUNC(E29*D29, 0)</f>
        <v>10530</v>
      </c>
      <c r="G29" s="13">
        <f>TRUNC(중기단가목록!F4,0)</f>
        <v>3410</v>
      </c>
      <c r="H29" s="13">
        <f t="shared" ref="H29:H34" si="5">TRUNC(G29*D29, 0)</f>
        <v>132990</v>
      </c>
      <c r="I29" s="13">
        <f>TRUNC(중기단가목록!G4,0)</f>
        <v>325</v>
      </c>
      <c r="J29" s="13">
        <f t="shared" ref="J29:J34" si="6">TRUNC(I29*D29, 0)</f>
        <v>12675</v>
      </c>
      <c r="K29" s="13">
        <f t="shared" ref="K29:L34" si="7">TRUNC(E29+G29+I29, 0)</f>
        <v>4005</v>
      </c>
      <c r="L29" s="13">
        <f t="shared" si="7"/>
        <v>156195</v>
      </c>
      <c r="M29" s="10" t="s">
        <v>52</v>
      </c>
      <c r="N29" s="2" t="s">
        <v>99</v>
      </c>
      <c r="O29" s="2" t="s">
        <v>52</v>
      </c>
      <c r="P29" s="2" t="s">
        <v>52</v>
      </c>
      <c r="Q29" s="2" t="s">
        <v>95</v>
      </c>
      <c r="R29" s="2" t="s">
        <v>62</v>
      </c>
      <c r="S29" s="2" t="s">
        <v>61</v>
      </c>
      <c r="T29" s="2" t="s">
        <v>62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100</v>
      </c>
      <c r="AV29" s="3">
        <v>20</v>
      </c>
    </row>
    <row r="30" spans="1:48" ht="30" customHeight="1" x14ac:dyDescent="0.3">
      <c r="A30" s="10" t="s">
        <v>101</v>
      </c>
      <c r="B30" s="10" t="s">
        <v>102</v>
      </c>
      <c r="C30" s="10" t="s">
        <v>98</v>
      </c>
      <c r="D30" s="11">
        <v>21</v>
      </c>
      <c r="E30" s="13">
        <f>TRUNC(중기단가목록!E5,0)</f>
        <v>370</v>
      </c>
      <c r="F30" s="13">
        <f t="shared" si="4"/>
        <v>7770</v>
      </c>
      <c r="G30" s="13">
        <f>TRUNC(중기단가목록!F5,0)</f>
        <v>6684</v>
      </c>
      <c r="H30" s="13">
        <f t="shared" si="5"/>
        <v>140364</v>
      </c>
      <c r="I30" s="13">
        <f>TRUNC(중기단가목록!G5,0)</f>
        <v>290</v>
      </c>
      <c r="J30" s="13">
        <f t="shared" si="6"/>
        <v>6090</v>
      </c>
      <c r="K30" s="13">
        <f t="shared" si="7"/>
        <v>7344</v>
      </c>
      <c r="L30" s="13">
        <f t="shared" si="7"/>
        <v>154224</v>
      </c>
      <c r="M30" s="10" t="s">
        <v>52</v>
      </c>
      <c r="N30" s="2" t="s">
        <v>103</v>
      </c>
      <c r="O30" s="2" t="s">
        <v>52</v>
      </c>
      <c r="P30" s="2" t="s">
        <v>52</v>
      </c>
      <c r="Q30" s="2" t="s">
        <v>95</v>
      </c>
      <c r="R30" s="2" t="s">
        <v>62</v>
      </c>
      <c r="S30" s="2" t="s">
        <v>61</v>
      </c>
      <c r="T30" s="2" t="s">
        <v>62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104</v>
      </c>
      <c r="AV30" s="3">
        <v>22</v>
      </c>
    </row>
    <row r="31" spans="1:48" ht="30" customHeight="1" x14ac:dyDescent="0.3">
      <c r="A31" s="10" t="s">
        <v>105</v>
      </c>
      <c r="B31" s="10" t="s">
        <v>106</v>
      </c>
      <c r="C31" s="10" t="s">
        <v>98</v>
      </c>
      <c r="D31" s="11">
        <v>18</v>
      </c>
      <c r="E31" s="13">
        <f>TRUNC(중기단가목록!E6,0)</f>
        <v>170</v>
      </c>
      <c r="F31" s="13">
        <f t="shared" si="4"/>
        <v>3060</v>
      </c>
      <c r="G31" s="13">
        <f>TRUNC(중기단가목록!F6,0)</f>
        <v>406</v>
      </c>
      <c r="H31" s="13">
        <f t="shared" si="5"/>
        <v>7308</v>
      </c>
      <c r="I31" s="13">
        <f>TRUNC(중기단가목록!G6,0)</f>
        <v>205</v>
      </c>
      <c r="J31" s="13">
        <f t="shared" si="6"/>
        <v>3690</v>
      </c>
      <c r="K31" s="13">
        <f t="shared" si="7"/>
        <v>781</v>
      </c>
      <c r="L31" s="13">
        <f t="shared" si="7"/>
        <v>14058</v>
      </c>
      <c r="M31" s="10" t="s">
        <v>52</v>
      </c>
      <c r="N31" s="2" t="s">
        <v>107</v>
      </c>
      <c r="O31" s="2" t="s">
        <v>52</v>
      </c>
      <c r="P31" s="2" t="s">
        <v>52</v>
      </c>
      <c r="Q31" s="2" t="s">
        <v>95</v>
      </c>
      <c r="R31" s="2" t="s">
        <v>62</v>
      </c>
      <c r="S31" s="2" t="s">
        <v>61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108</v>
      </c>
      <c r="AV31" s="3">
        <v>21</v>
      </c>
    </row>
    <row r="32" spans="1:48" ht="30" customHeight="1" x14ac:dyDescent="0.3">
      <c r="A32" s="10" t="s">
        <v>109</v>
      </c>
      <c r="B32" s="10" t="s">
        <v>102</v>
      </c>
      <c r="C32" s="10" t="s">
        <v>98</v>
      </c>
      <c r="D32" s="11">
        <v>32</v>
      </c>
      <c r="E32" s="13">
        <f>TRUNC(중기단가목록!E7,0)</f>
        <v>370</v>
      </c>
      <c r="F32" s="13">
        <f t="shared" si="4"/>
        <v>11840</v>
      </c>
      <c r="G32" s="13">
        <f>TRUNC(중기단가목록!F7,0)</f>
        <v>6684</v>
      </c>
      <c r="H32" s="13">
        <f t="shared" si="5"/>
        <v>213888</v>
      </c>
      <c r="I32" s="13">
        <f>TRUNC(중기단가목록!G7,0)</f>
        <v>290</v>
      </c>
      <c r="J32" s="13">
        <f t="shared" si="6"/>
        <v>9280</v>
      </c>
      <c r="K32" s="13">
        <f t="shared" si="7"/>
        <v>7344</v>
      </c>
      <c r="L32" s="13">
        <f t="shared" si="7"/>
        <v>235008</v>
      </c>
      <c r="M32" s="10" t="s">
        <v>52</v>
      </c>
      <c r="N32" s="2" t="s">
        <v>110</v>
      </c>
      <c r="O32" s="2" t="s">
        <v>52</v>
      </c>
      <c r="P32" s="2" t="s">
        <v>52</v>
      </c>
      <c r="Q32" s="2" t="s">
        <v>95</v>
      </c>
      <c r="R32" s="2" t="s">
        <v>62</v>
      </c>
      <c r="S32" s="2" t="s">
        <v>61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111</v>
      </c>
      <c r="AV32" s="3">
        <v>24</v>
      </c>
    </row>
    <row r="33" spans="1:48" ht="30" customHeight="1" x14ac:dyDescent="0.3">
      <c r="A33" s="10" t="s">
        <v>112</v>
      </c>
      <c r="B33" s="10" t="s">
        <v>113</v>
      </c>
      <c r="C33" s="10" t="s">
        <v>98</v>
      </c>
      <c r="D33" s="11">
        <v>2</v>
      </c>
      <c r="E33" s="13">
        <f>TRUNC(일위대가목록!E12,0)</f>
        <v>797</v>
      </c>
      <c r="F33" s="13">
        <f t="shared" si="4"/>
        <v>1594</v>
      </c>
      <c r="G33" s="13">
        <f>TRUNC(일위대가목록!F12,0)</f>
        <v>5448</v>
      </c>
      <c r="H33" s="13">
        <f t="shared" si="5"/>
        <v>10896</v>
      </c>
      <c r="I33" s="13">
        <f>TRUNC(일위대가목록!G12,0)</f>
        <v>1005</v>
      </c>
      <c r="J33" s="13">
        <f t="shared" si="6"/>
        <v>2010</v>
      </c>
      <c r="K33" s="13">
        <f t="shared" si="7"/>
        <v>7250</v>
      </c>
      <c r="L33" s="13">
        <f t="shared" si="7"/>
        <v>14500</v>
      </c>
      <c r="M33" s="10" t="s">
        <v>52</v>
      </c>
      <c r="N33" s="2" t="s">
        <v>114</v>
      </c>
      <c r="O33" s="2" t="s">
        <v>52</v>
      </c>
      <c r="P33" s="2" t="s">
        <v>52</v>
      </c>
      <c r="Q33" s="2" t="s">
        <v>95</v>
      </c>
      <c r="R33" s="2" t="s">
        <v>61</v>
      </c>
      <c r="S33" s="2" t="s">
        <v>62</v>
      </c>
      <c r="T33" s="2" t="s">
        <v>62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115</v>
      </c>
      <c r="AV33" s="3">
        <v>23</v>
      </c>
    </row>
    <row r="34" spans="1:48" ht="30" customHeight="1" x14ac:dyDescent="0.3">
      <c r="A34" s="10" t="s">
        <v>116</v>
      </c>
      <c r="B34" s="10" t="s">
        <v>117</v>
      </c>
      <c r="C34" s="10" t="s">
        <v>74</v>
      </c>
      <c r="D34" s="11">
        <v>8</v>
      </c>
      <c r="E34" s="13">
        <f>TRUNC(일위대가목록!E13,0)</f>
        <v>372</v>
      </c>
      <c r="F34" s="13">
        <f t="shared" si="4"/>
        <v>2976</v>
      </c>
      <c r="G34" s="13">
        <f>TRUNC(일위대가목록!F13,0)</f>
        <v>1154</v>
      </c>
      <c r="H34" s="13">
        <f t="shared" si="5"/>
        <v>9232</v>
      </c>
      <c r="I34" s="13">
        <f>TRUNC(일위대가목록!G13,0)</f>
        <v>0</v>
      </c>
      <c r="J34" s="13">
        <f t="shared" si="6"/>
        <v>0</v>
      </c>
      <c r="K34" s="13">
        <f t="shared" si="7"/>
        <v>1526</v>
      </c>
      <c r="L34" s="13">
        <f t="shared" si="7"/>
        <v>12208</v>
      </c>
      <c r="M34" s="10" t="s">
        <v>52</v>
      </c>
      <c r="N34" s="2" t="s">
        <v>118</v>
      </c>
      <c r="O34" s="2" t="s">
        <v>52</v>
      </c>
      <c r="P34" s="2" t="s">
        <v>52</v>
      </c>
      <c r="Q34" s="2" t="s">
        <v>95</v>
      </c>
      <c r="R34" s="2" t="s">
        <v>61</v>
      </c>
      <c r="S34" s="2" t="s">
        <v>62</v>
      </c>
      <c r="T34" s="2" t="s">
        <v>62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119</v>
      </c>
      <c r="AV34" s="3">
        <v>36</v>
      </c>
    </row>
    <row r="35" spans="1:48" ht="30" customHeight="1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1:48" ht="30" customHeight="1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1:48" ht="30" customHeight="1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48" ht="30" customHeight="1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1:48" ht="30" customHeight="1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1:48" ht="30" customHeight="1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1:48" ht="30" customHeight="1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spans="1:48" ht="30" customHeight="1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spans="1:48" ht="30" customHeight="1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pans="1:48" ht="30" customHeight="1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spans="1:48" ht="30" customHeight="1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spans="1:48" ht="30" customHeight="1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spans="1:48" ht="30" customHeight="1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spans="1:48" ht="30" customHeight="1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spans="1:48" ht="30" customHeight="1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spans="1:48" ht="30" customHeight="1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48" ht="30" customHeight="1" x14ac:dyDescent="0.3">
      <c r="A51" s="10" t="s">
        <v>92</v>
      </c>
      <c r="B51" s="11"/>
      <c r="C51" s="11"/>
      <c r="D51" s="11"/>
      <c r="E51" s="11"/>
      <c r="F51" s="13">
        <f>SUM(F29:F50)</f>
        <v>37770</v>
      </c>
      <c r="G51" s="11"/>
      <c r="H51" s="13">
        <f>SUM(H29:H50)</f>
        <v>514678</v>
      </c>
      <c r="I51" s="11"/>
      <c r="J51" s="13">
        <f>SUM(J29:J50)</f>
        <v>33745</v>
      </c>
      <c r="K51" s="11"/>
      <c r="L51" s="13">
        <f>SUM(L29:L50)</f>
        <v>586193</v>
      </c>
      <c r="M51" s="11"/>
      <c r="N51" t="s">
        <v>93</v>
      </c>
    </row>
    <row r="52" spans="1:48" ht="30" customHeight="1" x14ac:dyDescent="0.3">
      <c r="A52" s="10" t="s">
        <v>120</v>
      </c>
      <c r="B52" s="10" t="s">
        <v>52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3"/>
      <c r="O52" s="3"/>
      <c r="P52" s="3"/>
      <c r="Q52" s="2" t="s">
        <v>121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0" t="s">
        <v>122</v>
      </c>
      <c r="B53" s="10" t="s">
        <v>123</v>
      </c>
      <c r="C53" s="10" t="s">
        <v>98</v>
      </c>
      <c r="D53" s="11">
        <v>21.4</v>
      </c>
      <c r="E53" s="13">
        <f>TRUNC(단가대비표!O36,0)</f>
        <v>0</v>
      </c>
      <c r="F53" s="13">
        <f t="shared" ref="F53:F63" si="8">TRUNC(E53*D53, 0)</f>
        <v>0</v>
      </c>
      <c r="G53" s="13">
        <f>TRUNC(단가대비표!P36,0)</f>
        <v>0</v>
      </c>
      <c r="H53" s="13">
        <f t="shared" ref="H53:H63" si="9">TRUNC(G53*D53, 0)</f>
        <v>0</v>
      </c>
      <c r="I53" s="13">
        <f>TRUNC(단가대비표!V36,0)</f>
        <v>0</v>
      </c>
      <c r="J53" s="13">
        <f t="shared" ref="J53:J63" si="10">TRUNC(I53*D53, 0)</f>
        <v>0</v>
      </c>
      <c r="K53" s="13">
        <f t="shared" ref="K53:K63" si="11">TRUNC(E53+G53+I53, 0)</f>
        <v>0</v>
      </c>
      <c r="L53" s="13">
        <f t="shared" ref="L53:L63" si="12">TRUNC(F53+H53+J53, 0)</f>
        <v>0</v>
      </c>
      <c r="M53" s="10" t="s">
        <v>52</v>
      </c>
      <c r="N53" s="2" t="s">
        <v>124</v>
      </c>
      <c r="O53" s="2" t="s">
        <v>52</v>
      </c>
      <c r="P53" s="2" t="s">
        <v>52</v>
      </c>
      <c r="Q53" s="2" t="s">
        <v>121</v>
      </c>
      <c r="R53" s="2" t="s">
        <v>62</v>
      </c>
      <c r="S53" s="2" t="s">
        <v>62</v>
      </c>
      <c r="T53" s="2" t="s">
        <v>61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125</v>
      </c>
      <c r="AV53" s="3">
        <v>26</v>
      </c>
    </row>
    <row r="54" spans="1:48" ht="30" customHeight="1" x14ac:dyDescent="0.3">
      <c r="A54" s="10" t="s">
        <v>122</v>
      </c>
      <c r="B54" s="10" t="s">
        <v>126</v>
      </c>
      <c r="C54" s="10" t="s">
        <v>98</v>
      </c>
      <c r="D54" s="11">
        <v>0.5</v>
      </c>
      <c r="E54" s="13">
        <f>TRUNC(단가대비표!O35,0)</f>
        <v>0</v>
      </c>
      <c r="F54" s="13">
        <f t="shared" si="8"/>
        <v>0</v>
      </c>
      <c r="G54" s="13">
        <f>TRUNC(단가대비표!P35,0)</f>
        <v>0</v>
      </c>
      <c r="H54" s="13">
        <f t="shared" si="9"/>
        <v>0</v>
      </c>
      <c r="I54" s="13">
        <f>TRUNC(단가대비표!V35,0)</f>
        <v>0</v>
      </c>
      <c r="J54" s="13">
        <f t="shared" si="10"/>
        <v>0</v>
      </c>
      <c r="K54" s="13">
        <f t="shared" si="11"/>
        <v>0</v>
      </c>
      <c r="L54" s="13">
        <f t="shared" si="12"/>
        <v>0</v>
      </c>
      <c r="M54" s="10" t="s">
        <v>52</v>
      </c>
      <c r="N54" s="2" t="s">
        <v>127</v>
      </c>
      <c r="O54" s="2" t="s">
        <v>52</v>
      </c>
      <c r="P54" s="2" t="s">
        <v>52</v>
      </c>
      <c r="Q54" s="2" t="s">
        <v>121</v>
      </c>
      <c r="R54" s="2" t="s">
        <v>62</v>
      </c>
      <c r="S54" s="2" t="s">
        <v>62</v>
      </c>
      <c r="T54" s="2" t="s">
        <v>61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128</v>
      </c>
      <c r="AV54" s="3">
        <v>25</v>
      </c>
    </row>
    <row r="55" spans="1:48" ht="30" customHeight="1" x14ac:dyDescent="0.3">
      <c r="A55" s="10" t="s">
        <v>129</v>
      </c>
      <c r="B55" s="10" t="s">
        <v>130</v>
      </c>
      <c r="C55" s="10" t="s">
        <v>98</v>
      </c>
      <c r="D55" s="11">
        <v>21.2</v>
      </c>
      <c r="E55" s="13">
        <f>TRUNC(일위대가목록!E14,0)</f>
        <v>3045</v>
      </c>
      <c r="F55" s="13">
        <f t="shared" si="8"/>
        <v>64554</v>
      </c>
      <c r="G55" s="13">
        <f>TRUNC(일위대가목록!F14,0)</f>
        <v>28149</v>
      </c>
      <c r="H55" s="13">
        <f t="shared" si="9"/>
        <v>596758</v>
      </c>
      <c r="I55" s="13">
        <f>TRUNC(일위대가목록!G14,0)</f>
        <v>7827</v>
      </c>
      <c r="J55" s="13">
        <f t="shared" si="10"/>
        <v>165932</v>
      </c>
      <c r="K55" s="13">
        <f t="shared" si="11"/>
        <v>39021</v>
      </c>
      <c r="L55" s="13">
        <f t="shared" si="12"/>
        <v>827244</v>
      </c>
      <c r="M55" s="10" t="s">
        <v>52</v>
      </c>
      <c r="N55" s="2" t="s">
        <v>131</v>
      </c>
      <c r="O55" s="2" t="s">
        <v>52</v>
      </c>
      <c r="P55" s="2" t="s">
        <v>52</v>
      </c>
      <c r="Q55" s="2" t="s">
        <v>121</v>
      </c>
      <c r="R55" s="2" t="s">
        <v>61</v>
      </c>
      <c r="S55" s="2" t="s">
        <v>62</v>
      </c>
      <c r="T55" s="2" t="s">
        <v>62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132</v>
      </c>
      <c r="AV55" s="3">
        <v>33</v>
      </c>
    </row>
    <row r="56" spans="1:48" ht="30" customHeight="1" x14ac:dyDescent="0.3">
      <c r="A56" s="10" t="s">
        <v>133</v>
      </c>
      <c r="B56" s="10" t="s">
        <v>134</v>
      </c>
      <c r="C56" s="10" t="s">
        <v>98</v>
      </c>
      <c r="D56" s="11">
        <v>0.4</v>
      </c>
      <c r="E56" s="13">
        <f>TRUNC(일위대가목록!E15,0)</f>
        <v>2457</v>
      </c>
      <c r="F56" s="13">
        <f t="shared" si="8"/>
        <v>982</v>
      </c>
      <c r="G56" s="13">
        <f>TRUNC(일위대가목록!F15,0)</f>
        <v>18693</v>
      </c>
      <c r="H56" s="13">
        <f t="shared" si="9"/>
        <v>7477</v>
      </c>
      <c r="I56" s="13">
        <f>TRUNC(일위대가목록!G15,0)</f>
        <v>6113</v>
      </c>
      <c r="J56" s="13">
        <f t="shared" si="10"/>
        <v>2445</v>
      </c>
      <c r="K56" s="13">
        <f t="shared" si="11"/>
        <v>27263</v>
      </c>
      <c r="L56" s="13">
        <f t="shared" si="12"/>
        <v>10904</v>
      </c>
      <c r="M56" s="10" t="s">
        <v>52</v>
      </c>
      <c r="N56" s="2" t="s">
        <v>135</v>
      </c>
      <c r="O56" s="2" t="s">
        <v>52</v>
      </c>
      <c r="P56" s="2" t="s">
        <v>52</v>
      </c>
      <c r="Q56" s="2" t="s">
        <v>121</v>
      </c>
      <c r="R56" s="2" t="s">
        <v>61</v>
      </c>
      <c r="S56" s="2" t="s">
        <v>62</v>
      </c>
      <c r="T56" s="2" t="s">
        <v>62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136</v>
      </c>
      <c r="AV56" s="3">
        <v>34</v>
      </c>
    </row>
    <row r="57" spans="1:48" ht="30" customHeight="1" x14ac:dyDescent="0.3">
      <c r="A57" s="10" t="s">
        <v>137</v>
      </c>
      <c r="B57" s="10" t="s">
        <v>138</v>
      </c>
      <c r="C57" s="10" t="s">
        <v>139</v>
      </c>
      <c r="D57" s="11">
        <v>0.8</v>
      </c>
      <c r="E57" s="13">
        <f>TRUNC(단가대비표!O30,0)</f>
        <v>0</v>
      </c>
      <c r="F57" s="13">
        <f t="shared" si="8"/>
        <v>0</v>
      </c>
      <c r="G57" s="13">
        <f>TRUNC(단가대비표!P30,0)</f>
        <v>0</v>
      </c>
      <c r="H57" s="13">
        <f t="shared" si="9"/>
        <v>0</v>
      </c>
      <c r="I57" s="13">
        <f>TRUNC(단가대비표!V30,0)</f>
        <v>0</v>
      </c>
      <c r="J57" s="13">
        <f t="shared" si="10"/>
        <v>0</v>
      </c>
      <c r="K57" s="13">
        <f t="shared" si="11"/>
        <v>0</v>
      </c>
      <c r="L57" s="13">
        <f t="shared" si="12"/>
        <v>0</v>
      </c>
      <c r="M57" s="10" t="s">
        <v>52</v>
      </c>
      <c r="N57" s="2" t="s">
        <v>140</v>
      </c>
      <c r="O57" s="2" t="s">
        <v>52</v>
      </c>
      <c r="P57" s="2" t="s">
        <v>52</v>
      </c>
      <c r="Q57" s="2" t="s">
        <v>121</v>
      </c>
      <c r="R57" s="2" t="s">
        <v>62</v>
      </c>
      <c r="S57" s="2" t="s">
        <v>62</v>
      </c>
      <c r="T57" s="2" t="s">
        <v>61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141</v>
      </c>
      <c r="AV57" s="3">
        <v>27</v>
      </c>
    </row>
    <row r="58" spans="1:48" ht="30" customHeight="1" x14ac:dyDescent="0.3">
      <c r="A58" s="10" t="s">
        <v>137</v>
      </c>
      <c r="B58" s="10" t="s">
        <v>142</v>
      </c>
      <c r="C58" s="10" t="s">
        <v>139</v>
      </c>
      <c r="D58" s="11">
        <v>0.31</v>
      </c>
      <c r="E58" s="13">
        <f>TRUNC(단가대비표!O31,0)</f>
        <v>0</v>
      </c>
      <c r="F58" s="13">
        <f t="shared" si="8"/>
        <v>0</v>
      </c>
      <c r="G58" s="13">
        <f>TRUNC(단가대비표!P31,0)</f>
        <v>0</v>
      </c>
      <c r="H58" s="13">
        <f t="shared" si="9"/>
        <v>0</v>
      </c>
      <c r="I58" s="13">
        <f>TRUNC(단가대비표!V31,0)</f>
        <v>0</v>
      </c>
      <c r="J58" s="13">
        <f t="shared" si="10"/>
        <v>0</v>
      </c>
      <c r="K58" s="13">
        <f t="shared" si="11"/>
        <v>0</v>
      </c>
      <c r="L58" s="13">
        <f t="shared" si="12"/>
        <v>0</v>
      </c>
      <c r="M58" s="10" t="s">
        <v>52</v>
      </c>
      <c r="N58" s="2" t="s">
        <v>143</v>
      </c>
      <c r="O58" s="2" t="s">
        <v>52</v>
      </c>
      <c r="P58" s="2" t="s">
        <v>52</v>
      </c>
      <c r="Q58" s="2" t="s">
        <v>121</v>
      </c>
      <c r="R58" s="2" t="s">
        <v>62</v>
      </c>
      <c r="S58" s="2" t="s">
        <v>62</v>
      </c>
      <c r="T58" s="2" t="s">
        <v>61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144</v>
      </c>
      <c r="AV58" s="3">
        <v>28</v>
      </c>
    </row>
    <row r="59" spans="1:48" ht="30" customHeight="1" x14ac:dyDescent="0.3">
      <c r="A59" s="10" t="s">
        <v>137</v>
      </c>
      <c r="B59" s="10" t="s">
        <v>145</v>
      </c>
      <c r="C59" s="10" t="s">
        <v>139</v>
      </c>
      <c r="D59" s="11">
        <v>1.08</v>
      </c>
      <c r="E59" s="13">
        <f>TRUNC(단가대비표!O32,0)</f>
        <v>0</v>
      </c>
      <c r="F59" s="13">
        <f t="shared" si="8"/>
        <v>0</v>
      </c>
      <c r="G59" s="13">
        <f>TRUNC(단가대비표!P32,0)</f>
        <v>0</v>
      </c>
      <c r="H59" s="13">
        <f t="shared" si="9"/>
        <v>0</v>
      </c>
      <c r="I59" s="13">
        <f>TRUNC(단가대비표!V32,0)</f>
        <v>0</v>
      </c>
      <c r="J59" s="13">
        <f t="shared" si="10"/>
        <v>0</v>
      </c>
      <c r="K59" s="13">
        <f t="shared" si="11"/>
        <v>0</v>
      </c>
      <c r="L59" s="13">
        <f t="shared" si="12"/>
        <v>0</v>
      </c>
      <c r="M59" s="10" t="s">
        <v>52</v>
      </c>
      <c r="N59" s="2" t="s">
        <v>146</v>
      </c>
      <c r="O59" s="2" t="s">
        <v>52</v>
      </c>
      <c r="P59" s="2" t="s">
        <v>52</v>
      </c>
      <c r="Q59" s="2" t="s">
        <v>121</v>
      </c>
      <c r="R59" s="2" t="s">
        <v>62</v>
      </c>
      <c r="S59" s="2" t="s">
        <v>62</v>
      </c>
      <c r="T59" s="2" t="s">
        <v>61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147</v>
      </c>
      <c r="AV59" s="3">
        <v>29</v>
      </c>
    </row>
    <row r="60" spans="1:48" ht="30" customHeight="1" x14ac:dyDescent="0.3">
      <c r="A60" s="10" t="s">
        <v>148</v>
      </c>
      <c r="B60" s="10" t="s">
        <v>149</v>
      </c>
      <c r="C60" s="10" t="s">
        <v>139</v>
      </c>
      <c r="D60" s="11">
        <v>2.13</v>
      </c>
      <c r="E60" s="13">
        <f>TRUNC(일위대가목록!E16,0)</f>
        <v>7930</v>
      </c>
      <c r="F60" s="13">
        <f t="shared" si="8"/>
        <v>16890</v>
      </c>
      <c r="G60" s="13">
        <f>TRUNC(일위대가목록!F16,0)</f>
        <v>841674</v>
      </c>
      <c r="H60" s="13">
        <f t="shared" si="9"/>
        <v>1792765</v>
      </c>
      <c r="I60" s="13">
        <f>TRUNC(일위대가목록!G16,0)</f>
        <v>6685</v>
      </c>
      <c r="J60" s="13">
        <f t="shared" si="10"/>
        <v>14239</v>
      </c>
      <c r="K60" s="13">
        <f t="shared" si="11"/>
        <v>856289</v>
      </c>
      <c r="L60" s="13">
        <f t="shared" si="12"/>
        <v>1823894</v>
      </c>
      <c r="M60" s="10" t="s">
        <v>52</v>
      </c>
      <c r="N60" s="2" t="s">
        <v>150</v>
      </c>
      <c r="O60" s="2" t="s">
        <v>52</v>
      </c>
      <c r="P60" s="2" t="s">
        <v>52</v>
      </c>
      <c r="Q60" s="2" t="s">
        <v>121</v>
      </c>
      <c r="R60" s="2" t="s">
        <v>61</v>
      </c>
      <c r="S60" s="2" t="s">
        <v>62</v>
      </c>
      <c r="T60" s="2" t="s">
        <v>62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151</v>
      </c>
      <c r="AV60" s="3">
        <v>32</v>
      </c>
    </row>
    <row r="61" spans="1:48" ht="30" customHeight="1" x14ac:dyDescent="0.3">
      <c r="A61" s="10" t="s">
        <v>152</v>
      </c>
      <c r="B61" s="10" t="s">
        <v>153</v>
      </c>
      <c r="C61" s="10" t="s">
        <v>74</v>
      </c>
      <c r="D61" s="11">
        <v>138</v>
      </c>
      <c r="E61" s="13">
        <f>TRUNC(일위대가목록!E17,0)</f>
        <v>2495</v>
      </c>
      <c r="F61" s="13">
        <f t="shared" si="8"/>
        <v>344310</v>
      </c>
      <c r="G61" s="13">
        <f>TRUNC(일위대가목록!F17,0)</f>
        <v>25745</v>
      </c>
      <c r="H61" s="13">
        <f t="shared" si="9"/>
        <v>3552810</v>
      </c>
      <c r="I61" s="13">
        <f>TRUNC(일위대가목록!G17,0)</f>
        <v>772</v>
      </c>
      <c r="J61" s="13">
        <f t="shared" si="10"/>
        <v>106536</v>
      </c>
      <c r="K61" s="13">
        <f t="shared" si="11"/>
        <v>29012</v>
      </c>
      <c r="L61" s="13">
        <f t="shared" si="12"/>
        <v>4003656</v>
      </c>
      <c r="M61" s="10" t="s">
        <v>52</v>
      </c>
      <c r="N61" s="2" t="s">
        <v>154</v>
      </c>
      <c r="O61" s="2" t="s">
        <v>52</v>
      </c>
      <c r="P61" s="2" t="s">
        <v>52</v>
      </c>
      <c r="Q61" s="2" t="s">
        <v>121</v>
      </c>
      <c r="R61" s="2" t="s">
        <v>61</v>
      </c>
      <c r="S61" s="2" t="s">
        <v>62</v>
      </c>
      <c r="T61" s="2" t="s">
        <v>62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155</v>
      </c>
      <c r="AV61" s="3">
        <v>31</v>
      </c>
    </row>
    <row r="62" spans="1:48" ht="30" customHeight="1" x14ac:dyDescent="0.3">
      <c r="A62" s="10" t="s">
        <v>156</v>
      </c>
      <c r="B62" s="10" t="s">
        <v>157</v>
      </c>
      <c r="C62" s="10" t="s">
        <v>74</v>
      </c>
      <c r="D62" s="11">
        <v>8</v>
      </c>
      <c r="E62" s="13">
        <f>TRUNC(일위대가목록!E18,0)</f>
        <v>9346</v>
      </c>
      <c r="F62" s="13">
        <f t="shared" si="8"/>
        <v>74768</v>
      </c>
      <c r="G62" s="13">
        <f>TRUNC(일위대가목록!F18,0)</f>
        <v>27904</v>
      </c>
      <c r="H62" s="13">
        <f t="shared" si="9"/>
        <v>223232</v>
      </c>
      <c r="I62" s="13">
        <f>TRUNC(일위대가목록!G18,0)</f>
        <v>279</v>
      </c>
      <c r="J62" s="13">
        <f t="shared" si="10"/>
        <v>2232</v>
      </c>
      <c r="K62" s="13">
        <f t="shared" si="11"/>
        <v>37529</v>
      </c>
      <c r="L62" s="13">
        <f t="shared" si="12"/>
        <v>300232</v>
      </c>
      <c r="M62" s="10" t="s">
        <v>52</v>
      </c>
      <c r="N62" s="2" t="s">
        <v>158</v>
      </c>
      <c r="O62" s="2" t="s">
        <v>52</v>
      </c>
      <c r="P62" s="2" t="s">
        <v>52</v>
      </c>
      <c r="Q62" s="2" t="s">
        <v>121</v>
      </c>
      <c r="R62" s="2" t="s">
        <v>61</v>
      </c>
      <c r="S62" s="2" t="s">
        <v>62</v>
      </c>
      <c r="T62" s="2" t="s">
        <v>62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159</v>
      </c>
      <c r="AV62" s="3">
        <v>30</v>
      </c>
    </row>
    <row r="63" spans="1:48" ht="30" customHeight="1" x14ac:dyDescent="0.3">
      <c r="A63" s="10" t="s">
        <v>160</v>
      </c>
      <c r="B63" s="10" t="s">
        <v>161</v>
      </c>
      <c r="C63" s="10" t="s">
        <v>162</v>
      </c>
      <c r="D63" s="11">
        <v>288</v>
      </c>
      <c r="E63" s="13">
        <f>TRUNC(일위대가목록!E19,0)</f>
        <v>12796</v>
      </c>
      <c r="F63" s="13">
        <f t="shared" si="8"/>
        <v>3685248</v>
      </c>
      <c r="G63" s="13">
        <f>TRUNC(일위대가목록!F19,0)</f>
        <v>7017</v>
      </c>
      <c r="H63" s="13">
        <f t="shared" si="9"/>
        <v>2020896</v>
      </c>
      <c r="I63" s="13">
        <f>TRUNC(일위대가목록!G19,0)</f>
        <v>227</v>
      </c>
      <c r="J63" s="13">
        <f t="shared" si="10"/>
        <v>65376</v>
      </c>
      <c r="K63" s="13">
        <f t="shared" si="11"/>
        <v>20040</v>
      </c>
      <c r="L63" s="13">
        <f t="shared" si="12"/>
        <v>5771520</v>
      </c>
      <c r="M63" s="10" t="s">
        <v>52</v>
      </c>
      <c r="N63" s="2" t="s">
        <v>163</v>
      </c>
      <c r="O63" s="2" t="s">
        <v>52</v>
      </c>
      <c r="P63" s="2" t="s">
        <v>52</v>
      </c>
      <c r="Q63" s="2" t="s">
        <v>121</v>
      </c>
      <c r="R63" s="2" t="s">
        <v>61</v>
      </c>
      <c r="S63" s="2" t="s">
        <v>62</v>
      </c>
      <c r="T63" s="2" t="s">
        <v>62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164</v>
      </c>
      <c r="AV63" s="3">
        <v>35</v>
      </c>
    </row>
    <row r="64" spans="1:48" ht="30" customHeight="1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1:48" ht="30" customHeight="1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1:48" ht="30" customHeight="1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1:48" ht="30" customHeight="1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spans="1:48" ht="30" customHeight="1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spans="1:48" ht="30" customHeight="1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spans="1:48" ht="30" customHeight="1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spans="1:48" ht="30" customHeight="1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spans="1:48" ht="30" customHeight="1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spans="1:48" ht="30" customHeight="1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spans="1:48" ht="30" customHeight="1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spans="1:48" ht="30" customHeight="1" x14ac:dyDescent="0.3">
      <c r="A75" s="10" t="s">
        <v>92</v>
      </c>
      <c r="B75" s="11"/>
      <c r="C75" s="11"/>
      <c r="D75" s="11"/>
      <c r="E75" s="11"/>
      <c r="F75" s="13">
        <f>SUM(F53:F74)</f>
        <v>4186752</v>
      </c>
      <c r="G75" s="11"/>
      <c r="H75" s="13">
        <f>SUM(H53:H74)</f>
        <v>8193938</v>
      </c>
      <c r="I75" s="11"/>
      <c r="J75" s="13">
        <f>SUM(J53:J74)</f>
        <v>356760</v>
      </c>
      <c r="K75" s="11"/>
      <c r="L75" s="13">
        <f>SUM(L53:L74)</f>
        <v>12737450</v>
      </c>
      <c r="M75" s="11"/>
      <c r="N75" t="s">
        <v>93</v>
      </c>
    </row>
    <row r="76" spans="1:48" ht="30" customHeight="1" x14ac:dyDescent="0.3">
      <c r="A76" s="10" t="s">
        <v>165</v>
      </c>
      <c r="B76" s="10" t="s">
        <v>52</v>
      </c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3"/>
      <c r="O76" s="3"/>
      <c r="P76" s="3"/>
      <c r="Q76" s="2" t="s">
        <v>166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0" t="s">
        <v>167</v>
      </c>
      <c r="B77" s="10" t="s">
        <v>168</v>
      </c>
      <c r="C77" s="10" t="s">
        <v>169</v>
      </c>
      <c r="D77" s="11">
        <v>17</v>
      </c>
      <c r="E77" s="13">
        <f>TRUNC(일위대가목록!E20,0)</f>
        <v>565</v>
      </c>
      <c r="F77" s="13">
        <f t="shared" ref="F77:F82" si="13">TRUNC(E77*D77, 0)</f>
        <v>9605</v>
      </c>
      <c r="G77" s="13">
        <f>TRUNC(일위대가목록!F20,0)</f>
        <v>4483</v>
      </c>
      <c r="H77" s="13">
        <f t="shared" ref="H77:H82" si="14">TRUNC(G77*D77, 0)</f>
        <v>76211</v>
      </c>
      <c r="I77" s="13">
        <f>TRUNC(일위대가목록!G20,0)</f>
        <v>0</v>
      </c>
      <c r="J77" s="13">
        <f t="shared" ref="J77:J82" si="15">TRUNC(I77*D77, 0)</f>
        <v>0</v>
      </c>
      <c r="K77" s="13">
        <f t="shared" ref="K77:L82" si="16">TRUNC(E77+G77+I77, 0)</f>
        <v>5048</v>
      </c>
      <c r="L77" s="13">
        <f t="shared" si="16"/>
        <v>85816</v>
      </c>
      <c r="M77" s="10" t="s">
        <v>52</v>
      </c>
      <c r="N77" s="2" t="s">
        <v>170</v>
      </c>
      <c r="O77" s="2" t="s">
        <v>52</v>
      </c>
      <c r="P77" s="2" t="s">
        <v>52</v>
      </c>
      <c r="Q77" s="2" t="s">
        <v>166</v>
      </c>
      <c r="R77" s="2" t="s">
        <v>61</v>
      </c>
      <c r="S77" s="2" t="s">
        <v>62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171</v>
      </c>
      <c r="AV77" s="3">
        <v>38</v>
      </c>
    </row>
    <row r="78" spans="1:48" ht="30" customHeight="1" x14ac:dyDescent="0.3">
      <c r="A78" s="10" t="s">
        <v>172</v>
      </c>
      <c r="B78" s="10" t="s">
        <v>173</v>
      </c>
      <c r="C78" s="10" t="s">
        <v>74</v>
      </c>
      <c r="D78" s="11">
        <v>8</v>
      </c>
      <c r="E78" s="13">
        <f>TRUNC(일위대가목록!E21,0)</f>
        <v>2459</v>
      </c>
      <c r="F78" s="13">
        <f t="shared" si="13"/>
        <v>19672</v>
      </c>
      <c r="G78" s="13">
        <f>TRUNC(일위대가목록!F21,0)</f>
        <v>17426</v>
      </c>
      <c r="H78" s="13">
        <f t="shared" si="14"/>
        <v>139408</v>
      </c>
      <c r="I78" s="13">
        <f>TRUNC(일위대가목록!G21,0)</f>
        <v>522</v>
      </c>
      <c r="J78" s="13">
        <f t="shared" si="15"/>
        <v>4176</v>
      </c>
      <c r="K78" s="13">
        <f t="shared" si="16"/>
        <v>20407</v>
      </c>
      <c r="L78" s="13">
        <f t="shared" si="16"/>
        <v>163256</v>
      </c>
      <c r="M78" s="10" t="s">
        <v>52</v>
      </c>
      <c r="N78" s="2" t="s">
        <v>174</v>
      </c>
      <c r="O78" s="2" t="s">
        <v>52</v>
      </c>
      <c r="P78" s="2" t="s">
        <v>52</v>
      </c>
      <c r="Q78" s="2" t="s">
        <v>166</v>
      </c>
      <c r="R78" s="2" t="s">
        <v>61</v>
      </c>
      <c r="S78" s="2" t="s">
        <v>62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175</v>
      </c>
      <c r="AV78" s="3">
        <v>37</v>
      </c>
    </row>
    <row r="79" spans="1:48" ht="30" customHeight="1" x14ac:dyDescent="0.3">
      <c r="A79" s="10" t="s">
        <v>176</v>
      </c>
      <c r="B79" s="10" t="s">
        <v>177</v>
      </c>
      <c r="C79" s="10" t="s">
        <v>74</v>
      </c>
      <c r="D79" s="11">
        <v>8</v>
      </c>
      <c r="E79" s="13">
        <f>TRUNC(일위대가목록!E22,0)</f>
        <v>0</v>
      </c>
      <c r="F79" s="13">
        <f t="shared" si="13"/>
        <v>0</v>
      </c>
      <c r="G79" s="13">
        <f>TRUNC(일위대가목록!F22,0)</f>
        <v>11427</v>
      </c>
      <c r="H79" s="13">
        <f t="shared" si="14"/>
        <v>91416</v>
      </c>
      <c r="I79" s="13">
        <f>TRUNC(일위대가목록!G22,0)</f>
        <v>184</v>
      </c>
      <c r="J79" s="13">
        <f t="shared" si="15"/>
        <v>1472</v>
      </c>
      <c r="K79" s="13">
        <f t="shared" si="16"/>
        <v>11611</v>
      </c>
      <c r="L79" s="13">
        <f t="shared" si="16"/>
        <v>92888</v>
      </c>
      <c r="M79" s="10" t="s">
        <v>52</v>
      </c>
      <c r="N79" s="2" t="s">
        <v>178</v>
      </c>
      <c r="O79" s="2" t="s">
        <v>52</v>
      </c>
      <c r="P79" s="2" t="s">
        <v>52</v>
      </c>
      <c r="Q79" s="2" t="s">
        <v>166</v>
      </c>
      <c r="R79" s="2" t="s">
        <v>61</v>
      </c>
      <c r="S79" s="2" t="s">
        <v>62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179</v>
      </c>
      <c r="AV79" s="3">
        <v>41</v>
      </c>
    </row>
    <row r="80" spans="1:48" ht="30" customHeight="1" x14ac:dyDescent="0.3">
      <c r="A80" s="10" t="s">
        <v>180</v>
      </c>
      <c r="B80" s="10" t="s">
        <v>181</v>
      </c>
      <c r="C80" s="10" t="s">
        <v>74</v>
      </c>
      <c r="D80" s="11">
        <v>36</v>
      </c>
      <c r="E80" s="13">
        <f>TRUNC(일위대가목록!E23,0)</f>
        <v>0</v>
      </c>
      <c r="F80" s="13">
        <f t="shared" si="13"/>
        <v>0</v>
      </c>
      <c r="G80" s="13">
        <f>TRUNC(일위대가목록!F23,0)</f>
        <v>2190</v>
      </c>
      <c r="H80" s="13">
        <f t="shared" si="14"/>
        <v>78840</v>
      </c>
      <c r="I80" s="13">
        <f>TRUNC(일위대가목록!G23,0)</f>
        <v>65</v>
      </c>
      <c r="J80" s="13">
        <f t="shared" si="15"/>
        <v>2340</v>
      </c>
      <c r="K80" s="13">
        <f t="shared" si="16"/>
        <v>2255</v>
      </c>
      <c r="L80" s="13">
        <f t="shared" si="16"/>
        <v>81180</v>
      </c>
      <c r="M80" s="10" t="s">
        <v>52</v>
      </c>
      <c r="N80" s="2" t="s">
        <v>182</v>
      </c>
      <c r="O80" s="2" t="s">
        <v>52</v>
      </c>
      <c r="P80" s="2" t="s">
        <v>52</v>
      </c>
      <c r="Q80" s="2" t="s">
        <v>166</v>
      </c>
      <c r="R80" s="2" t="s">
        <v>61</v>
      </c>
      <c r="S80" s="2" t="s">
        <v>62</v>
      </c>
      <c r="T80" s="2" t="s">
        <v>62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183</v>
      </c>
      <c r="AV80" s="3">
        <v>39</v>
      </c>
    </row>
    <row r="81" spans="1:48" ht="30" customHeight="1" x14ac:dyDescent="0.3">
      <c r="A81" s="10" t="s">
        <v>180</v>
      </c>
      <c r="B81" s="10" t="s">
        <v>184</v>
      </c>
      <c r="C81" s="10" t="s">
        <v>74</v>
      </c>
      <c r="D81" s="11">
        <v>7</v>
      </c>
      <c r="E81" s="13">
        <f>TRUNC(일위대가목록!E24,0)</f>
        <v>0</v>
      </c>
      <c r="F81" s="13">
        <f t="shared" si="13"/>
        <v>0</v>
      </c>
      <c r="G81" s="13">
        <f>TRUNC(일위대가목록!F24,0)</f>
        <v>2628</v>
      </c>
      <c r="H81" s="13">
        <f t="shared" si="14"/>
        <v>18396</v>
      </c>
      <c r="I81" s="13">
        <f>TRUNC(일위대가목록!G24,0)</f>
        <v>65</v>
      </c>
      <c r="J81" s="13">
        <f t="shared" si="15"/>
        <v>455</v>
      </c>
      <c r="K81" s="13">
        <f t="shared" si="16"/>
        <v>2693</v>
      </c>
      <c r="L81" s="13">
        <f t="shared" si="16"/>
        <v>18851</v>
      </c>
      <c r="M81" s="10" t="s">
        <v>52</v>
      </c>
      <c r="N81" s="2" t="s">
        <v>185</v>
      </c>
      <c r="O81" s="2" t="s">
        <v>52</v>
      </c>
      <c r="P81" s="2" t="s">
        <v>52</v>
      </c>
      <c r="Q81" s="2" t="s">
        <v>166</v>
      </c>
      <c r="R81" s="2" t="s">
        <v>61</v>
      </c>
      <c r="S81" s="2" t="s">
        <v>62</v>
      </c>
      <c r="T81" s="2" t="s">
        <v>62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186</v>
      </c>
      <c r="AV81" s="3">
        <v>40</v>
      </c>
    </row>
    <row r="82" spans="1:48" ht="30" customHeight="1" x14ac:dyDescent="0.3">
      <c r="A82" s="10" t="s">
        <v>187</v>
      </c>
      <c r="B82" s="10" t="s">
        <v>52</v>
      </c>
      <c r="C82" s="10" t="s">
        <v>169</v>
      </c>
      <c r="D82" s="11">
        <v>8</v>
      </c>
      <c r="E82" s="13">
        <f>TRUNC(일위대가목록!E25,0)</f>
        <v>0</v>
      </c>
      <c r="F82" s="13">
        <f t="shared" si="13"/>
        <v>0</v>
      </c>
      <c r="G82" s="13">
        <f>TRUNC(일위대가목록!F25,0)</f>
        <v>3584</v>
      </c>
      <c r="H82" s="13">
        <f t="shared" si="14"/>
        <v>28672</v>
      </c>
      <c r="I82" s="13">
        <f>TRUNC(일위대가목록!G25,0)</f>
        <v>71</v>
      </c>
      <c r="J82" s="13">
        <f t="shared" si="15"/>
        <v>568</v>
      </c>
      <c r="K82" s="13">
        <f t="shared" si="16"/>
        <v>3655</v>
      </c>
      <c r="L82" s="13">
        <f t="shared" si="16"/>
        <v>29240</v>
      </c>
      <c r="M82" s="10" t="s">
        <v>52</v>
      </c>
      <c r="N82" s="2" t="s">
        <v>188</v>
      </c>
      <c r="O82" s="2" t="s">
        <v>52</v>
      </c>
      <c r="P82" s="2" t="s">
        <v>52</v>
      </c>
      <c r="Q82" s="2" t="s">
        <v>166</v>
      </c>
      <c r="R82" s="2" t="s">
        <v>61</v>
      </c>
      <c r="S82" s="2" t="s">
        <v>62</v>
      </c>
      <c r="T82" s="2" t="s">
        <v>62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189</v>
      </c>
      <c r="AV82" s="3">
        <v>42</v>
      </c>
    </row>
    <row r="83" spans="1:48" ht="30" customHeight="1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spans="1:48" ht="30" customHeight="1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spans="1:48" ht="30" customHeight="1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spans="1:48" ht="30" customHeight="1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spans="1:48" ht="30" customHeight="1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spans="1:48" ht="30" customHeight="1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spans="1:48" ht="30" customHeight="1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spans="1:48" ht="30" customHeight="1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spans="1:48" ht="30" customHeight="1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spans="1:48" ht="30" customHeight="1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spans="1:48" ht="30" customHeight="1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spans="1:48" ht="30" customHeight="1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spans="1:48" ht="30" customHeight="1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spans="1:48" ht="30" customHeight="1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spans="1:48" ht="30" customHeight="1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spans="1:48" ht="30" customHeight="1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spans="1:48" ht="30" customHeight="1" x14ac:dyDescent="0.3">
      <c r="A99" s="10" t="s">
        <v>92</v>
      </c>
      <c r="B99" s="11"/>
      <c r="C99" s="11"/>
      <c r="D99" s="11"/>
      <c r="E99" s="11"/>
      <c r="F99" s="13">
        <f>SUM(F77:F98)</f>
        <v>29277</v>
      </c>
      <c r="G99" s="11"/>
      <c r="H99" s="13">
        <f>SUM(H77:H98)</f>
        <v>432943</v>
      </c>
      <c r="I99" s="11"/>
      <c r="J99" s="13">
        <f>SUM(J77:J98)</f>
        <v>9011</v>
      </c>
      <c r="K99" s="11"/>
      <c r="L99" s="13">
        <f>SUM(L77:L98)</f>
        <v>471231</v>
      </c>
      <c r="M99" s="11"/>
      <c r="N99" t="s">
        <v>93</v>
      </c>
    </row>
    <row r="100" spans="1:48" ht="30" customHeight="1" x14ac:dyDescent="0.3">
      <c r="A100" s="10" t="s">
        <v>190</v>
      </c>
      <c r="B100" s="10" t="s">
        <v>52</v>
      </c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3"/>
      <c r="O100" s="3"/>
      <c r="P100" s="3"/>
      <c r="Q100" s="2" t="s">
        <v>191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0" t="s">
        <v>192</v>
      </c>
      <c r="B101" s="10" t="s">
        <v>193</v>
      </c>
      <c r="C101" s="10" t="s">
        <v>59</v>
      </c>
      <c r="D101" s="11">
        <v>1</v>
      </c>
      <c r="E101" s="13">
        <f>TRUNC(일위대가목록!E26,0)</f>
        <v>286240</v>
      </c>
      <c r="F101" s="13">
        <f>TRUNC(E101*D101, 0)</f>
        <v>286240</v>
      </c>
      <c r="G101" s="13">
        <f>TRUNC(일위대가목록!F26,0)</f>
        <v>310933</v>
      </c>
      <c r="H101" s="13">
        <f>TRUNC(G101*D101, 0)</f>
        <v>310933</v>
      </c>
      <c r="I101" s="13">
        <f>TRUNC(일위대가목록!G26,0)</f>
        <v>4583</v>
      </c>
      <c r="J101" s="13">
        <f>TRUNC(I101*D101, 0)</f>
        <v>4583</v>
      </c>
      <c r="K101" s="13">
        <f>TRUNC(E101+G101+I101, 0)</f>
        <v>601756</v>
      </c>
      <c r="L101" s="13">
        <f>TRUNC(F101+H101+J101, 0)</f>
        <v>601756</v>
      </c>
      <c r="M101" s="10" t="s">
        <v>52</v>
      </c>
      <c r="N101" s="2" t="s">
        <v>194</v>
      </c>
      <c r="O101" s="2" t="s">
        <v>52</v>
      </c>
      <c r="P101" s="2" t="s">
        <v>52</v>
      </c>
      <c r="Q101" s="2" t="s">
        <v>191</v>
      </c>
      <c r="R101" s="2" t="s">
        <v>61</v>
      </c>
      <c r="S101" s="2" t="s">
        <v>62</v>
      </c>
      <c r="T101" s="2" t="s">
        <v>62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195</v>
      </c>
      <c r="AV101" s="3">
        <v>45</v>
      </c>
    </row>
    <row r="102" spans="1:48" ht="30" customHeight="1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spans="1:48" ht="30" customHeight="1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spans="1:48" ht="30" customHeight="1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spans="1:48" ht="30" customHeight="1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spans="1:48" ht="30" customHeight="1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spans="1:48" ht="30" customHeight="1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spans="1:48" ht="30" customHeight="1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spans="1:48" ht="30" customHeight="1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spans="1:48" ht="30" customHeight="1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spans="1:48" ht="30" customHeight="1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spans="1:48" ht="30" customHeight="1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spans="1:48" ht="30" customHeight="1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spans="1:48" ht="30" customHeight="1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spans="1:48" ht="30" customHeight="1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spans="1:48" ht="30" customHeight="1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spans="1:48" ht="30" customHeight="1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spans="1:48" ht="30" customHeight="1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spans="1:48" ht="30" customHeight="1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spans="1:48" ht="30" customHeight="1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spans="1:48" ht="30" customHeight="1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spans="1:48" ht="30" customHeight="1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spans="1:48" ht="30" customHeight="1" x14ac:dyDescent="0.3">
      <c r="A123" s="10" t="s">
        <v>92</v>
      </c>
      <c r="B123" s="11"/>
      <c r="C123" s="11"/>
      <c r="D123" s="11"/>
      <c r="E123" s="11"/>
      <c r="F123" s="13">
        <f>SUM(F101:F122)</f>
        <v>286240</v>
      </c>
      <c r="G123" s="11"/>
      <c r="H123" s="13">
        <f>SUM(H101:H122)</f>
        <v>310933</v>
      </c>
      <c r="I123" s="11"/>
      <c r="J123" s="13">
        <f>SUM(J101:J122)</f>
        <v>4583</v>
      </c>
      <c r="K123" s="11"/>
      <c r="L123" s="13">
        <f>SUM(L101:L122)</f>
        <v>601756</v>
      </c>
      <c r="M123" s="11"/>
      <c r="N123" t="s">
        <v>93</v>
      </c>
    </row>
    <row r="124" spans="1:48" ht="30" customHeight="1" x14ac:dyDescent="0.3">
      <c r="A124" s="10" t="s">
        <v>196</v>
      </c>
      <c r="B124" s="10" t="s">
        <v>52</v>
      </c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3"/>
      <c r="O124" s="3"/>
      <c r="P124" s="3"/>
      <c r="Q124" s="2" t="s">
        <v>197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0" t="s">
        <v>198</v>
      </c>
      <c r="B125" s="10" t="s">
        <v>199</v>
      </c>
      <c r="C125" s="10" t="s">
        <v>74</v>
      </c>
      <c r="D125" s="11">
        <v>36</v>
      </c>
      <c r="E125" s="13">
        <f>TRUNC(일위대가목록!E27,0)</f>
        <v>641</v>
      </c>
      <c r="F125" s="13">
        <f>TRUNC(E125*D125, 0)</f>
        <v>23076</v>
      </c>
      <c r="G125" s="13">
        <f>TRUNC(일위대가목록!F27,0)</f>
        <v>7443</v>
      </c>
      <c r="H125" s="13">
        <f>TRUNC(G125*D125, 0)</f>
        <v>267948</v>
      </c>
      <c r="I125" s="13">
        <f>TRUNC(일위대가목록!G27,0)</f>
        <v>0</v>
      </c>
      <c r="J125" s="13">
        <f>TRUNC(I125*D125, 0)</f>
        <v>0</v>
      </c>
      <c r="K125" s="13">
        <f t="shared" ref="K125:L127" si="17">TRUNC(E125+G125+I125, 0)</f>
        <v>8084</v>
      </c>
      <c r="L125" s="13">
        <f t="shared" si="17"/>
        <v>291024</v>
      </c>
      <c r="M125" s="10" t="s">
        <v>52</v>
      </c>
      <c r="N125" s="2" t="s">
        <v>200</v>
      </c>
      <c r="O125" s="2" t="s">
        <v>52</v>
      </c>
      <c r="P125" s="2" t="s">
        <v>52</v>
      </c>
      <c r="Q125" s="2" t="s">
        <v>197</v>
      </c>
      <c r="R125" s="2" t="s">
        <v>61</v>
      </c>
      <c r="S125" s="2" t="s">
        <v>62</v>
      </c>
      <c r="T125" s="2" t="s">
        <v>62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201</v>
      </c>
      <c r="AV125" s="3">
        <v>43</v>
      </c>
    </row>
    <row r="126" spans="1:48" ht="30" customHeight="1" x14ac:dyDescent="0.3">
      <c r="A126" s="10" t="s">
        <v>198</v>
      </c>
      <c r="B126" s="10" t="s">
        <v>202</v>
      </c>
      <c r="C126" s="10" t="s">
        <v>74</v>
      </c>
      <c r="D126" s="11">
        <v>7</v>
      </c>
      <c r="E126" s="13">
        <f>TRUNC(일위대가목록!E28,0)</f>
        <v>641</v>
      </c>
      <c r="F126" s="13">
        <f>TRUNC(E126*D126, 0)</f>
        <v>4487</v>
      </c>
      <c r="G126" s="13">
        <f>TRUNC(일위대가목록!F28,0)</f>
        <v>8932</v>
      </c>
      <c r="H126" s="13">
        <f>TRUNC(G126*D126, 0)</f>
        <v>62524</v>
      </c>
      <c r="I126" s="13">
        <f>TRUNC(일위대가목록!G28,0)</f>
        <v>0</v>
      </c>
      <c r="J126" s="13">
        <f>TRUNC(I126*D126, 0)</f>
        <v>0</v>
      </c>
      <c r="K126" s="13">
        <f t="shared" si="17"/>
        <v>9573</v>
      </c>
      <c r="L126" s="13">
        <f t="shared" si="17"/>
        <v>67011</v>
      </c>
      <c r="M126" s="10" t="s">
        <v>52</v>
      </c>
      <c r="N126" s="2" t="s">
        <v>203</v>
      </c>
      <c r="O126" s="2" t="s">
        <v>52</v>
      </c>
      <c r="P126" s="2" t="s">
        <v>52</v>
      </c>
      <c r="Q126" s="2" t="s">
        <v>197</v>
      </c>
      <c r="R126" s="2" t="s">
        <v>61</v>
      </c>
      <c r="S126" s="2" t="s">
        <v>62</v>
      </c>
      <c r="T126" s="2" t="s">
        <v>62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204</v>
      </c>
      <c r="AV126" s="3">
        <v>44</v>
      </c>
    </row>
    <row r="127" spans="1:48" ht="30" customHeight="1" x14ac:dyDescent="0.3">
      <c r="A127" s="10" t="s">
        <v>205</v>
      </c>
      <c r="B127" s="10" t="s">
        <v>52</v>
      </c>
      <c r="C127" s="10" t="s">
        <v>74</v>
      </c>
      <c r="D127" s="11">
        <v>21</v>
      </c>
      <c r="E127" s="13">
        <f>TRUNC(일위대가목록!E29,0)</f>
        <v>7364</v>
      </c>
      <c r="F127" s="13">
        <f>TRUNC(E127*D127, 0)</f>
        <v>154644</v>
      </c>
      <c r="G127" s="13">
        <f>TRUNC(일위대가목록!F29,0)</f>
        <v>13575</v>
      </c>
      <c r="H127" s="13">
        <f>TRUNC(G127*D127, 0)</f>
        <v>285075</v>
      </c>
      <c r="I127" s="13">
        <f>TRUNC(일위대가목록!G29,0)</f>
        <v>0</v>
      </c>
      <c r="J127" s="13">
        <f>TRUNC(I127*D127, 0)</f>
        <v>0</v>
      </c>
      <c r="K127" s="13">
        <f t="shared" si="17"/>
        <v>20939</v>
      </c>
      <c r="L127" s="13">
        <f t="shared" si="17"/>
        <v>439719</v>
      </c>
      <c r="M127" s="10" t="s">
        <v>52</v>
      </c>
      <c r="N127" s="2" t="s">
        <v>206</v>
      </c>
      <c r="O127" s="2" t="s">
        <v>52</v>
      </c>
      <c r="P127" s="2" t="s">
        <v>52</v>
      </c>
      <c r="Q127" s="2" t="s">
        <v>197</v>
      </c>
      <c r="R127" s="2" t="s">
        <v>61</v>
      </c>
      <c r="S127" s="2" t="s">
        <v>62</v>
      </c>
      <c r="T127" s="2" t="s">
        <v>62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207</v>
      </c>
      <c r="AV127" s="3">
        <v>46</v>
      </c>
    </row>
    <row r="128" spans="1:48" ht="30" customHeight="1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spans="1:13" ht="30" customHeight="1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spans="1:13" ht="30" customHeight="1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spans="1:13" ht="30" customHeight="1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spans="1:13" ht="30" customHeight="1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spans="1:13" ht="30" customHeight="1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spans="1:13" ht="30" customHeight="1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spans="1:13" ht="30" customHeight="1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spans="1:13" ht="30" customHeight="1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spans="1:13" ht="30" customHeight="1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spans="1:13" ht="30" customHeight="1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spans="1:13" ht="30" customHeight="1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spans="1:13" ht="30" customHeight="1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spans="1:13" ht="30" customHeight="1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spans="1:13" ht="30" customHeight="1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spans="1:13" ht="30" customHeight="1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spans="1:13" ht="30" customHeight="1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spans="1:48" ht="30" customHeight="1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spans="1:48" ht="30" customHeight="1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spans="1:48" ht="30" customHeight="1" x14ac:dyDescent="0.3">
      <c r="A147" s="10" t="s">
        <v>92</v>
      </c>
      <c r="B147" s="11"/>
      <c r="C147" s="11"/>
      <c r="D147" s="11"/>
      <c r="E147" s="11"/>
      <c r="F147" s="13">
        <f>SUM(F125:F146)</f>
        <v>182207</v>
      </c>
      <c r="G147" s="11"/>
      <c r="H147" s="13">
        <f>SUM(H125:H146)</f>
        <v>615547</v>
      </c>
      <c r="I147" s="11"/>
      <c r="J147" s="13">
        <f>SUM(J125:J146)</f>
        <v>0</v>
      </c>
      <c r="K147" s="11"/>
      <c r="L147" s="13">
        <f>SUM(L125:L146)</f>
        <v>797754</v>
      </c>
      <c r="M147" s="11"/>
      <c r="N147" t="s">
        <v>93</v>
      </c>
    </row>
    <row r="148" spans="1:48" ht="30" customHeight="1" x14ac:dyDescent="0.3">
      <c r="A148" s="14" t="s">
        <v>208</v>
      </c>
      <c r="B148" s="14" t="s">
        <v>52</v>
      </c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8"/>
      <c r="O148" s="8"/>
      <c r="P148" s="8"/>
      <c r="Q148" s="7" t="s">
        <v>209</v>
      </c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</row>
    <row r="149" spans="1:48" ht="30" customHeight="1" x14ac:dyDescent="0.3">
      <c r="A149" s="10" t="s">
        <v>210</v>
      </c>
      <c r="B149" s="10" t="s">
        <v>211</v>
      </c>
      <c r="C149" s="10" t="s">
        <v>74</v>
      </c>
      <c r="D149" s="11">
        <v>1885</v>
      </c>
      <c r="E149" s="13">
        <f>TRUNC(단가대비표!O41,0)</f>
        <v>97000</v>
      </c>
      <c r="F149" s="13">
        <f t="shared" ref="F149:F154" si="18">TRUNC(E149*D149, 0)</f>
        <v>182845000</v>
      </c>
      <c r="G149" s="13">
        <f>TRUNC(단가대비표!P41,0)</f>
        <v>16000</v>
      </c>
      <c r="H149" s="13">
        <f t="shared" ref="H149:H154" si="19">TRUNC(G149*D149, 0)</f>
        <v>30160000</v>
      </c>
      <c r="I149" s="13">
        <f>TRUNC(단가대비표!V41,0)</f>
        <v>0</v>
      </c>
      <c r="J149" s="13">
        <f t="shared" ref="J149:J154" si="20">TRUNC(I149*D149, 0)</f>
        <v>0</v>
      </c>
      <c r="K149" s="13">
        <f t="shared" ref="K149:L154" si="21">TRUNC(E149+G149+I149, 0)</f>
        <v>113000</v>
      </c>
      <c r="L149" s="13">
        <f t="shared" si="21"/>
        <v>213005000</v>
      </c>
      <c r="M149" s="10" t="s">
        <v>52</v>
      </c>
      <c r="N149" s="2" t="s">
        <v>212</v>
      </c>
      <c r="O149" s="2" t="s">
        <v>52</v>
      </c>
      <c r="P149" s="2" t="s">
        <v>52</v>
      </c>
      <c r="Q149" s="2" t="s">
        <v>209</v>
      </c>
      <c r="R149" s="2" t="s">
        <v>62</v>
      </c>
      <c r="S149" s="2" t="s">
        <v>62</v>
      </c>
      <c r="T149" s="2" t="s">
        <v>61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213</v>
      </c>
      <c r="AV149" s="3">
        <v>60</v>
      </c>
    </row>
    <row r="150" spans="1:48" ht="30" customHeight="1" x14ac:dyDescent="0.3">
      <c r="A150" s="10" t="s">
        <v>214</v>
      </c>
      <c r="B150" s="10" t="s">
        <v>215</v>
      </c>
      <c r="C150" s="10" t="s">
        <v>162</v>
      </c>
      <c r="D150" s="11">
        <v>418</v>
      </c>
      <c r="E150" s="13">
        <f>TRUNC(단가대비표!O42,0)</f>
        <v>24000</v>
      </c>
      <c r="F150" s="13">
        <f t="shared" si="18"/>
        <v>10032000</v>
      </c>
      <c r="G150" s="13">
        <f>TRUNC(단가대비표!P42,0)</f>
        <v>12000</v>
      </c>
      <c r="H150" s="13">
        <f t="shared" si="19"/>
        <v>5016000</v>
      </c>
      <c r="I150" s="13">
        <f>TRUNC(단가대비표!V42,0)</f>
        <v>0</v>
      </c>
      <c r="J150" s="13">
        <f t="shared" si="20"/>
        <v>0</v>
      </c>
      <c r="K150" s="13">
        <f t="shared" si="21"/>
        <v>36000</v>
      </c>
      <c r="L150" s="13">
        <f t="shared" si="21"/>
        <v>15048000</v>
      </c>
      <c r="M150" s="10" t="s">
        <v>52</v>
      </c>
      <c r="N150" s="2" t="s">
        <v>216</v>
      </c>
      <c r="O150" s="2" t="s">
        <v>52</v>
      </c>
      <c r="P150" s="2" t="s">
        <v>52</v>
      </c>
      <c r="Q150" s="2" t="s">
        <v>209</v>
      </c>
      <c r="R150" s="2" t="s">
        <v>62</v>
      </c>
      <c r="S150" s="2" t="s">
        <v>62</v>
      </c>
      <c r="T150" s="2" t="s">
        <v>61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217</v>
      </c>
      <c r="AV150" s="3">
        <v>61</v>
      </c>
    </row>
    <row r="151" spans="1:48" ht="30" customHeight="1" x14ac:dyDescent="0.3">
      <c r="A151" s="10" t="s">
        <v>218</v>
      </c>
      <c r="B151" s="10" t="s">
        <v>219</v>
      </c>
      <c r="C151" s="10" t="s">
        <v>162</v>
      </c>
      <c r="D151" s="11">
        <v>122</v>
      </c>
      <c r="E151" s="13">
        <f>TRUNC(단가대비표!O43,0)</f>
        <v>22000</v>
      </c>
      <c r="F151" s="13">
        <f t="shared" si="18"/>
        <v>2684000</v>
      </c>
      <c r="G151" s="13">
        <f>TRUNC(단가대비표!P43,0)</f>
        <v>9000</v>
      </c>
      <c r="H151" s="13">
        <f t="shared" si="19"/>
        <v>1098000</v>
      </c>
      <c r="I151" s="13">
        <f>TRUNC(단가대비표!V43,0)</f>
        <v>0</v>
      </c>
      <c r="J151" s="13">
        <f t="shared" si="20"/>
        <v>0</v>
      </c>
      <c r="K151" s="13">
        <f t="shared" si="21"/>
        <v>31000</v>
      </c>
      <c r="L151" s="13">
        <f t="shared" si="21"/>
        <v>3782000</v>
      </c>
      <c r="M151" s="10" t="s">
        <v>52</v>
      </c>
      <c r="N151" s="2" t="s">
        <v>220</v>
      </c>
      <c r="O151" s="2" t="s">
        <v>52</v>
      </c>
      <c r="P151" s="2" t="s">
        <v>52</v>
      </c>
      <c r="Q151" s="2" t="s">
        <v>209</v>
      </c>
      <c r="R151" s="2" t="s">
        <v>62</v>
      </c>
      <c r="S151" s="2" t="s">
        <v>62</v>
      </c>
      <c r="T151" s="2" t="s">
        <v>61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221</v>
      </c>
      <c r="AV151" s="3">
        <v>62</v>
      </c>
    </row>
    <row r="152" spans="1:48" ht="30" customHeight="1" x14ac:dyDescent="0.3">
      <c r="A152" s="10" t="s">
        <v>222</v>
      </c>
      <c r="B152" s="10" t="s">
        <v>223</v>
      </c>
      <c r="C152" s="10" t="s">
        <v>169</v>
      </c>
      <c r="D152" s="11">
        <v>540</v>
      </c>
      <c r="E152" s="13">
        <f>TRUNC(단가대비표!O44,0)</f>
        <v>13000</v>
      </c>
      <c r="F152" s="13">
        <f t="shared" si="18"/>
        <v>7020000</v>
      </c>
      <c r="G152" s="13">
        <f>TRUNC(단가대비표!P44,0)</f>
        <v>8000</v>
      </c>
      <c r="H152" s="13">
        <f t="shared" si="19"/>
        <v>4320000</v>
      </c>
      <c r="I152" s="13">
        <f>TRUNC(단가대비표!V44,0)</f>
        <v>0</v>
      </c>
      <c r="J152" s="13">
        <f t="shared" si="20"/>
        <v>0</v>
      </c>
      <c r="K152" s="13">
        <f t="shared" si="21"/>
        <v>21000</v>
      </c>
      <c r="L152" s="13">
        <f t="shared" si="21"/>
        <v>11340000</v>
      </c>
      <c r="M152" s="10" t="s">
        <v>52</v>
      </c>
      <c r="N152" s="2" t="s">
        <v>224</v>
      </c>
      <c r="O152" s="2" t="s">
        <v>52</v>
      </c>
      <c r="P152" s="2" t="s">
        <v>52</v>
      </c>
      <c r="Q152" s="2" t="s">
        <v>209</v>
      </c>
      <c r="R152" s="2" t="s">
        <v>62</v>
      </c>
      <c r="S152" s="2" t="s">
        <v>62</v>
      </c>
      <c r="T152" s="2" t="s">
        <v>61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225</v>
      </c>
      <c r="AV152" s="3">
        <v>63</v>
      </c>
    </row>
    <row r="153" spans="1:48" ht="30" customHeight="1" x14ac:dyDescent="0.3">
      <c r="A153" s="10" t="s">
        <v>226</v>
      </c>
      <c r="B153" s="10" t="s">
        <v>227</v>
      </c>
      <c r="C153" s="10" t="s">
        <v>228</v>
      </c>
      <c r="D153" s="11">
        <v>1</v>
      </c>
      <c r="E153" s="13">
        <f>TRUNC(단가대비표!O45,0)</f>
        <v>961364</v>
      </c>
      <c r="F153" s="13">
        <f t="shared" si="18"/>
        <v>961364</v>
      </c>
      <c r="G153" s="13">
        <f>TRUNC(단가대비표!P45,0)</f>
        <v>0</v>
      </c>
      <c r="H153" s="13">
        <f t="shared" si="19"/>
        <v>0</v>
      </c>
      <c r="I153" s="13">
        <f>TRUNC(단가대비표!V45,0)</f>
        <v>0</v>
      </c>
      <c r="J153" s="13">
        <f t="shared" si="20"/>
        <v>0</v>
      </c>
      <c r="K153" s="13">
        <f t="shared" si="21"/>
        <v>961364</v>
      </c>
      <c r="L153" s="13">
        <f t="shared" si="21"/>
        <v>961364</v>
      </c>
      <c r="M153" s="10" t="s">
        <v>52</v>
      </c>
      <c r="N153" s="2" t="s">
        <v>229</v>
      </c>
      <c r="O153" s="2" t="s">
        <v>52</v>
      </c>
      <c r="P153" s="2" t="s">
        <v>52</v>
      </c>
      <c r="Q153" s="2" t="s">
        <v>209</v>
      </c>
      <c r="R153" s="2" t="s">
        <v>62</v>
      </c>
      <c r="S153" s="2" t="s">
        <v>62</v>
      </c>
      <c r="T153" s="2" t="s">
        <v>61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230</v>
      </c>
      <c r="AV153" s="3">
        <v>64</v>
      </c>
    </row>
    <row r="154" spans="1:48" ht="30" customHeight="1" x14ac:dyDescent="0.3">
      <c r="A154" s="10" t="s">
        <v>231</v>
      </c>
      <c r="B154" s="10" t="s">
        <v>232</v>
      </c>
      <c r="C154" s="10" t="s">
        <v>69</v>
      </c>
      <c r="D154" s="11">
        <v>30</v>
      </c>
      <c r="E154" s="13">
        <f>TRUNC(단가대비표!O46,0)</f>
        <v>650000</v>
      </c>
      <c r="F154" s="13">
        <f t="shared" si="18"/>
        <v>19500000</v>
      </c>
      <c r="G154" s="13">
        <f>TRUNC(단가대비표!P46,0)</f>
        <v>0</v>
      </c>
      <c r="H154" s="13">
        <f t="shared" si="19"/>
        <v>0</v>
      </c>
      <c r="I154" s="13">
        <f>TRUNC(단가대비표!V46,0)</f>
        <v>0</v>
      </c>
      <c r="J154" s="13">
        <f t="shared" si="20"/>
        <v>0</v>
      </c>
      <c r="K154" s="13">
        <f t="shared" si="21"/>
        <v>650000</v>
      </c>
      <c r="L154" s="13">
        <f t="shared" si="21"/>
        <v>19500000</v>
      </c>
      <c r="M154" s="10" t="s">
        <v>52</v>
      </c>
      <c r="N154" s="2" t="s">
        <v>233</v>
      </c>
      <c r="O154" s="2" t="s">
        <v>52</v>
      </c>
      <c r="P154" s="2" t="s">
        <v>52</v>
      </c>
      <c r="Q154" s="2" t="s">
        <v>209</v>
      </c>
      <c r="R154" s="2" t="s">
        <v>62</v>
      </c>
      <c r="S154" s="2" t="s">
        <v>62</v>
      </c>
      <c r="T154" s="2" t="s">
        <v>61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234</v>
      </c>
      <c r="AV154" s="3">
        <v>65</v>
      </c>
    </row>
    <row r="155" spans="1:48" ht="30" customHeight="1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spans="1:48" ht="30" customHeight="1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spans="1:48" ht="30" customHeight="1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spans="1:48" ht="30" customHeight="1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spans="1:48" ht="30" customHeight="1" x14ac:dyDescent="0.3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spans="1:48" ht="30" customHeight="1" x14ac:dyDescent="0.3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spans="1:48" ht="30" customHeight="1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spans="1:48" ht="30" customHeight="1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spans="1:48" ht="30" customHeight="1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spans="1:48" ht="30" customHeight="1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spans="1:48" ht="30" customHeight="1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spans="1:48" ht="30" customHeight="1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spans="1:48" ht="30" customHeight="1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spans="1:48" ht="30" customHeight="1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spans="1:48" ht="30" customHeight="1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spans="1:48" ht="30" customHeight="1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spans="1:48" ht="30" customHeight="1" x14ac:dyDescent="0.3">
      <c r="A171" s="10" t="s">
        <v>92</v>
      </c>
      <c r="B171" s="11"/>
      <c r="C171" s="11"/>
      <c r="D171" s="11"/>
      <c r="E171" s="11"/>
      <c r="F171" s="13">
        <f>SUM(F149:F170)</f>
        <v>223042364</v>
      </c>
      <c r="G171" s="11"/>
      <c r="H171" s="13">
        <f>SUM(H149:H170)</f>
        <v>40594000</v>
      </c>
      <c r="I171" s="11"/>
      <c r="J171" s="13">
        <f>SUM(J149:J170)</f>
        <v>0</v>
      </c>
      <c r="K171" s="11"/>
      <c r="L171" s="13">
        <f>SUM(L149:L170)</f>
        <v>263636364</v>
      </c>
      <c r="M171" s="11"/>
      <c r="N171" t="s">
        <v>93</v>
      </c>
    </row>
    <row r="172" spans="1:48" ht="30" customHeight="1" x14ac:dyDescent="0.3">
      <c r="A172" s="10" t="s">
        <v>235</v>
      </c>
      <c r="B172" s="10" t="s">
        <v>52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3"/>
      <c r="O172" s="3"/>
      <c r="P172" s="3"/>
      <c r="Q172" s="2" t="s">
        <v>236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0" t="s">
        <v>237</v>
      </c>
      <c r="B173" s="10" t="s">
        <v>238</v>
      </c>
      <c r="C173" s="10" t="s">
        <v>169</v>
      </c>
      <c r="D173" s="11">
        <v>99</v>
      </c>
      <c r="E173" s="13">
        <f>TRUNC(일위대가목록!E30,0)</f>
        <v>15249</v>
      </c>
      <c r="F173" s="13">
        <f>TRUNC(E173*D173, 0)</f>
        <v>1509651</v>
      </c>
      <c r="G173" s="13">
        <f>TRUNC(일위대가목록!F30,0)</f>
        <v>9202</v>
      </c>
      <c r="H173" s="13">
        <f>TRUNC(G173*D173, 0)</f>
        <v>910998</v>
      </c>
      <c r="I173" s="13">
        <f>TRUNC(일위대가목록!G30,0)</f>
        <v>2122</v>
      </c>
      <c r="J173" s="13">
        <f>TRUNC(I173*D173, 0)</f>
        <v>210078</v>
      </c>
      <c r="K173" s="13">
        <f>TRUNC(E173+G173+I173, 0)</f>
        <v>26573</v>
      </c>
      <c r="L173" s="13">
        <f>TRUNC(F173+H173+J173, 0)</f>
        <v>2630727</v>
      </c>
      <c r="M173" s="10" t="s">
        <v>52</v>
      </c>
      <c r="N173" s="2" t="s">
        <v>239</v>
      </c>
      <c r="O173" s="2" t="s">
        <v>52</v>
      </c>
      <c r="P173" s="2" t="s">
        <v>52</v>
      </c>
      <c r="Q173" s="2" t="s">
        <v>236</v>
      </c>
      <c r="R173" s="2" t="s">
        <v>61</v>
      </c>
      <c r="S173" s="2" t="s">
        <v>62</v>
      </c>
      <c r="T173" s="2" t="s">
        <v>62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240</v>
      </c>
      <c r="AV173" s="3">
        <v>49</v>
      </c>
    </row>
    <row r="174" spans="1:48" ht="30" customHeight="1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spans="1:48" ht="30" customHeight="1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spans="1:48" ht="30" customHeight="1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spans="1:13" ht="30" customHeight="1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spans="1:13" ht="30" customHeight="1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spans="1:13" ht="30" customHeight="1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spans="1:13" ht="30" customHeight="1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spans="1:13" ht="30" customHeight="1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spans="1:13" ht="30" customHeight="1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spans="1:13" ht="30" customHeight="1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spans="1:13" ht="30" customHeight="1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spans="1:13" ht="30" customHeight="1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spans="1:13" ht="30" customHeight="1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spans="1:13" ht="30" customHeight="1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spans="1:13" ht="30" customHeight="1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spans="1:13" ht="30" customHeight="1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spans="1:13" ht="30" customHeight="1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spans="1:13" ht="30" customHeight="1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spans="1:13" ht="30" customHeight="1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spans="1:48" ht="30" customHeight="1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spans="1:48" ht="30" customHeight="1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spans="1:48" ht="30" customHeight="1" x14ac:dyDescent="0.3">
      <c r="A195" s="10" t="s">
        <v>92</v>
      </c>
      <c r="B195" s="11"/>
      <c r="C195" s="11"/>
      <c r="D195" s="11"/>
      <c r="E195" s="11"/>
      <c r="F195" s="13">
        <f>SUM(F173:F194)</f>
        <v>1509651</v>
      </c>
      <c r="G195" s="11"/>
      <c r="H195" s="13">
        <f>SUM(H173:H194)</f>
        <v>910998</v>
      </c>
      <c r="I195" s="11"/>
      <c r="J195" s="13">
        <f>SUM(J173:J194)</f>
        <v>210078</v>
      </c>
      <c r="K195" s="11"/>
      <c r="L195" s="13">
        <f>SUM(L173:L194)</f>
        <v>2630727</v>
      </c>
      <c r="M195" s="11"/>
      <c r="N195" t="s">
        <v>93</v>
      </c>
    </row>
    <row r="196" spans="1:48" ht="30" customHeight="1" x14ac:dyDescent="0.3">
      <c r="A196" s="10" t="s">
        <v>241</v>
      </c>
      <c r="B196" s="10" t="s">
        <v>52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3"/>
      <c r="O196" s="3"/>
      <c r="P196" s="3"/>
      <c r="Q196" s="2" t="s">
        <v>242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0" t="s">
        <v>243</v>
      </c>
      <c r="B197" s="10" t="s">
        <v>244</v>
      </c>
      <c r="C197" s="10" t="s">
        <v>139</v>
      </c>
      <c r="D197" s="11">
        <v>33</v>
      </c>
      <c r="E197" s="13">
        <f>TRUNC(일위대가목록!E31,0)</f>
        <v>2274</v>
      </c>
      <c r="F197" s="13">
        <f>TRUNC(E197*D197, 0)</f>
        <v>75042</v>
      </c>
      <c r="G197" s="13">
        <f>TRUNC(일위대가목록!F31,0)</f>
        <v>656754</v>
      </c>
      <c r="H197" s="13">
        <f>TRUNC(G197*D197, 0)</f>
        <v>21672882</v>
      </c>
      <c r="I197" s="13">
        <f>TRUNC(일위대가목록!G31,0)</f>
        <v>0</v>
      </c>
      <c r="J197" s="13">
        <f>TRUNC(I197*D197, 0)</f>
        <v>0</v>
      </c>
      <c r="K197" s="13">
        <f>TRUNC(E197+G197+I197, 0)</f>
        <v>659028</v>
      </c>
      <c r="L197" s="13">
        <f>TRUNC(F197+H197+J197, 0)</f>
        <v>21747924</v>
      </c>
      <c r="M197" s="10" t="s">
        <v>52</v>
      </c>
      <c r="N197" s="2" t="s">
        <v>245</v>
      </c>
      <c r="O197" s="2" t="s">
        <v>52</v>
      </c>
      <c r="P197" s="2" t="s">
        <v>52</v>
      </c>
      <c r="Q197" s="2" t="s">
        <v>242</v>
      </c>
      <c r="R197" s="2" t="s">
        <v>61</v>
      </c>
      <c r="S197" s="2" t="s">
        <v>62</v>
      </c>
      <c r="T197" s="2" t="s">
        <v>62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246</v>
      </c>
      <c r="AV197" s="3">
        <v>50</v>
      </c>
    </row>
    <row r="198" spans="1:48" ht="30" customHeight="1" x14ac:dyDescent="0.3">
      <c r="A198" s="10" t="s">
        <v>247</v>
      </c>
      <c r="B198" s="10" t="s">
        <v>248</v>
      </c>
      <c r="C198" s="10" t="s">
        <v>74</v>
      </c>
      <c r="D198" s="11">
        <v>1930</v>
      </c>
      <c r="E198" s="13">
        <f>TRUNC(일위대가목록!E32,0)</f>
        <v>0</v>
      </c>
      <c r="F198" s="13">
        <f>TRUNC(E198*D198, 0)</f>
        <v>0</v>
      </c>
      <c r="G198" s="13">
        <f>TRUNC(일위대가목록!F32,0)</f>
        <v>4790</v>
      </c>
      <c r="H198" s="13">
        <f>TRUNC(G198*D198, 0)</f>
        <v>9244700</v>
      </c>
      <c r="I198" s="13">
        <f>TRUNC(일위대가목록!G32,0)</f>
        <v>0</v>
      </c>
      <c r="J198" s="13">
        <f>TRUNC(I198*D198, 0)</f>
        <v>0</v>
      </c>
      <c r="K198" s="13">
        <f>TRUNC(E198+G198+I198, 0)</f>
        <v>4790</v>
      </c>
      <c r="L198" s="13">
        <f>TRUNC(F198+H198+J198, 0)</f>
        <v>9244700</v>
      </c>
      <c r="M198" s="10" t="s">
        <v>52</v>
      </c>
      <c r="N198" s="2" t="s">
        <v>249</v>
      </c>
      <c r="O198" s="2" t="s">
        <v>52</v>
      </c>
      <c r="P198" s="2" t="s">
        <v>52</v>
      </c>
      <c r="Q198" s="2" t="s">
        <v>242</v>
      </c>
      <c r="R198" s="2" t="s">
        <v>61</v>
      </c>
      <c r="S198" s="2" t="s">
        <v>62</v>
      </c>
      <c r="T198" s="2" t="s">
        <v>62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250</v>
      </c>
      <c r="AV198" s="3">
        <v>51</v>
      </c>
    </row>
    <row r="199" spans="1:48" ht="30" customHeight="1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spans="1:48" ht="30" customHeight="1" x14ac:dyDescent="0.3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  <row r="201" spans="1:48" ht="30" customHeight="1" x14ac:dyDescent="0.3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</row>
    <row r="202" spans="1:48" ht="30" customHeight="1" x14ac:dyDescent="0.3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</row>
    <row r="203" spans="1:48" ht="30" customHeight="1" x14ac:dyDescent="0.3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</row>
    <row r="204" spans="1:48" ht="30" customHeight="1" x14ac:dyDescent="0.3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</row>
    <row r="205" spans="1:48" ht="30" customHeight="1" x14ac:dyDescent="0.3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</row>
    <row r="206" spans="1:48" ht="30" customHeight="1" x14ac:dyDescent="0.3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</row>
    <row r="207" spans="1:48" ht="30" customHeight="1" x14ac:dyDescent="0.3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</row>
    <row r="208" spans="1:48" ht="30" customHeight="1" x14ac:dyDescent="0.3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</row>
    <row r="209" spans="1:48" ht="30" customHeight="1" x14ac:dyDescent="0.3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</row>
    <row r="210" spans="1:48" ht="30" customHeight="1" x14ac:dyDescent="0.3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</row>
    <row r="211" spans="1:48" ht="30" customHeight="1" x14ac:dyDescent="0.3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</row>
    <row r="212" spans="1:48" ht="30" customHeight="1" x14ac:dyDescent="0.3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</row>
    <row r="213" spans="1:48" ht="30" customHeight="1" x14ac:dyDescent="0.3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</row>
    <row r="214" spans="1:48" ht="30" customHeight="1" x14ac:dyDescent="0.3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</row>
    <row r="215" spans="1:48" ht="30" customHeight="1" x14ac:dyDescent="0.3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</row>
    <row r="216" spans="1:48" ht="30" customHeight="1" x14ac:dyDescent="0.3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</row>
    <row r="217" spans="1:48" ht="30" customHeight="1" x14ac:dyDescent="0.3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</row>
    <row r="218" spans="1:48" ht="30" customHeight="1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</row>
    <row r="219" spans="1:48" ht="30" customHeight="1" x14ac:dyDescent="0.3">
      <c r="A219" s="10" t="s">
        <v>92</v>
      </c>
      <c r="B219" s="11"/>
      <c r="C219" s="11"/>
      <c r="D219" s="11"/>
      <c r="E219" s="11"/>
      <c r="F219" s="13">
        <f>SUM(F197:F218)</f>
        <v>75042</v>
      </c>
      <c r="G219" s="11"/>
      <c r="H219" s="13">
        <f>SUM(H197:H218)</f>
        <v>30917582</v>
      </c>
      <c r="I219" s="11"/>
      <c r="J219" s="13">
        <f>SUM(J197:J218)</f>
        <v>0</v>
      </c>
      <c r="K219" s="11"/>
      <c r="L219" s="13">
        <f>SUM(L197:L218)</f>
        <v>30992624</v>
      </c>
      <c r="M219" s="11"/>
      <c r="N219" t="s">
        <v>93</v>
      </c>
    </row>
    <row r="220" spans="1:48" ht="30" customHeight="1" x14ac:dyDescent="0.3">
      <c r="A220" s="10" t="s">
        <v>251</v>
      </c>
      <c r="B220" s="10" t="s">
        <v>52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3"/>
      <c r="O220" s="3"/>
      <c r="P220" s="3"/>
      <c r="Q220" s="2" t="s">
        <v>252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0" t="s">
        <v>254</v>
      </c>
      <c r="B221" s="10" t="s">
        <v>255</v>
      </c>
      <c r="C221" s="10" t="s">
        <v>256</v>
      </c>
      <c r="D221" s="11">
        <v>6</v>
      </c>
      <c r="E221" s="13">
        <f>TRUNC(단가대비표!O40,0)</f>
        <v>4845</v>
      </c>
      <c r="F221" s="13">
        <f>TRUNC(E221*D221, 0)</f>
        <v>29070</v>
      </c>
      <c r="G221" s="13">
        <f>TRUNC(단가대비표!P40,0)</f>
        <v>0</v>
      </c>
      <c r="H221" s="13">
        <f>TRUNC(G221*D221, 0)</f>
        <v>0</v>
      </c>
      <c r="I221" s="13">
        <f>TRUNC(단가대비표!V40,0)</f>
        <v>0</v>
      </c>
      <c r="J221" s="13">
        <f>TRUNC(I221*D221, 0)</f>
        <v>0</v>
      </c>
      <c r="K221" s="13">
        <f t="shared" ref="K221:L225" si="22">TRUNC(E221+G221+I221, 0)</f>
        <v>4845</v>
      </c>
      <c r="L221" s="13">
        <f t="shared" si="22"/>
        <v>29070</v>
      </c>
      <c r="M221" s="10" t="s">
        <v>52</v>
      </c>
      <c r="N221" s="2" t="s">
        <v>257</v>
      </c>
      <c r="O221" s="2" t="s">
        <v>52</v>
      </c>
      <c r="P221" s="2" t="s">
        <v>52</v>
      </c>
      <c r="Q221" s="2" t="s">
        <v>252</v>
      </c>
      <c r="R221" s="2" t="s">
        <v>62</v>
      </c>
      <c r="S221" s="2" t="s">
        <v>62</v>
      </c>
      <c r="T221" s="2" t="s">
        <v>61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258</v>
      </c>
      <c r="AV221" s="3">
        <v>56</v>
      </c>
    </row>
    <row r="222" spans="1:48" ht="30" customHeight="1" x14ac:dyDescent="0.3">
      <c r="A222" s="10" t="s">
        <v>259</v>
      </c>
      <c r="B222" s="10" t="s">
        <v>260</v>
      </c>
      <c r="C222" s="10" t="s">
        <v>98</v>
      </c>
      <c r="D222" s="11">
        <v>1</v>
      </c>
      <c r="E222" s="13">
        <f>TRUNC(단가대비표!O17,0)</f>
        <v>27000</v>
      </c>
      <c r="F222" s="13">
        <f>TRUNC(E222*D222, 0)</f>
        <v>27000</v>
      </c>
      <c r="G222" s="13">
        <f>TRUNC(단가대비표!P17,0)</f>
        <v>0</v>
      </c>
      <c r="H222" s="13">
        <f>TRUNC(G222*D222, 0)</f>
        <v>0</v>
      </c>
      <c r="I222" s="13">
        <f>TRUNC(단가대비표!V17,0)</f>
        <v>0</v>
      </c>
      <c r="J222" s="13">
        <f>TRUNC(I222*D222, 0)</f>
        <v>0</v>
      </c>
      <c r="K222" s="13">
        <f t="shared" si="22"/>
        <v>27000</v>
      </c>
      <c r="L222" s="13">
        <f t="shared" si="22"/>
        <v>27000</v>
      </c>
      <c r="M222" s="10" t="s">
        <v>52</v>
      </c>
      <c r="N222" s="2" t="s">
        <v>261</v>
      </c>
      <c r="O222" s="2" t="s">
        <v>52</v>
      </c>
      <c r="P222" s="2" t="s">
        <v>52</v>
      </c>
      <c r="Q222" s="2" t="s">
        <v>252</v>
      </c>
      <c r="R222" s="2" t="s">
        <v>62</v>
      </c>
      <c r="S222" s="2" t="s">
        <v>62</v>
      </c>
      <c r="T222" s="2" t="s">
        <v>61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262</v>
      </c>
      <c r="AV222" s="3">
        <v>53</v>
      </c>
    </row>
    <row r="223" spans="1:48" ht="30" customHeight="1" x14ac:dyDescent="0.3">
      <c r="A223" s="10" t="s">
        <v>263</v>
      </c>
      <c r="B223" s="10" t="s">
        <v>264</v>
      </c>
      <c r="C223" s="10" t="s">
        <v>98</v>
      </c>
      <c r="D223" s="11">
        <v>1</v>
      </c>
      <c r="E223" s="13">
        <f>TRUNC(단가대비표!O13,0)</f>
        <v>21000</v>
      </c>
      <c r="F223" s="13">
        <f>TRUNC(E223*D223, 0)</f>
        <v>21000</v>
      </c>
      <c r="G223" s="13">
        <f>TRUNC(단가대비표!P13,0)</f>
        <v>0</v>
      </c>
      <c r="H223" s="13">
        <f>TRUNC(G223*D223, 0)</f>
        <v>0</v>
      </c>
      <c r="I223" s="13">
        <f>TRUNC(단가대비표!V13,0)</f>
        <v>0</v>
      </c>
      <c r="J223" s="13">
        <f>TRUNC(I223*D223, 0)</f>
        <v>0</v>
      </c>
      <c r="K223" s="13">
        <f t="shared" si="22"/>
        <v>21000</v>
      </c>
      <c r="L223" s="13">
        <f t="shared" si="22"/>
        <v>21000</v>
      </c>
      <c r="M223" s="10" t="s">
        <v>52</v>
      </c>
      <c r="N223" s="2" t="s">
        <v>265</v>
      </c>
      <c r="O223" s="2" t="s">
        <v>52</v>
      </c>
      <c r="P223" s="2" t="s">
        <v>52</v>
      </c>
      <c r="Q223" s="2" t="s">
        <v>252</v>
      </c>
      <c r="R223" s="2" t="s">
        <v>62</v>
      </c>
      <c r="S223" s="2" t="s">
        <v>62</v>
      </c>
      <c r="T223" s="2" t="s">
        <v>61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266</v>
      </c>
      <c r="AV223" s="3">
        <v>54</v>
      </c>
    </row>
    <row r="224" spans="1:48" ht="30" customHeight="1" x14ac:dyDescent="0.3">
      <c r="A224" s="10" t="s">
        <v>267</v>
      </c>
      <c r="B224" s="10" t="s">
        <v>268</v>
      </c>
      <c r="C224" s="10" t="s">
        <v>98</v>
      </c>
      <c r="D224" s="11">
        <v>2</v>
      </c>
      <c r="E224" s="13">
        <f>TRUNC(단가대비표!O34,0)</f>
        <v>17000</v>
      </c>
      <c r="F224" s="13">
        <f>TRUNC(E224*D224, 0)</f>
        <v>34000</v>
      </c>
      <c r="G224" s="13">
        <f>TRUNC(단가대비표!P34,0)</f>
        <v>0</v>
      </c>
      <c r="H224" s="13">
        <f>TRUNC(G224*D224, 0)</f>
        <v>0</v>
      </c>
      <c r="I224" s="13">
        <f>TRUNC(단가대비표!V34,0)</f>
        <v>0</v>
      </c>
      <c r="J224" s="13">
        <f>TRUNC(I224*D224, 0)</f>
        <v>0</v>
      </c>
      <c r="K224" s="13">
        <f t="shared" si="22"/>
        <v>17000</v>
      </c>
      <c r="L224" s="13">
        <f t="shared" si="22"/>
        <v>34000</v>
      </c>
      <c r="M224" s="10" t="s">
        <v>52</v>
      </c>
      <c r="N224" s="2" t="s">
        <v>269</v>
      </c>
      <c r="O224" s="2" t="s">
        <v>52</v>
      </c>
      <c r="P224" s="2" t="s">
        <v>52</v>
      </c>
      <c r="Q224" s="2" t="s">
        <v>252</v>
      </c>
      <c r="R224" s="2" t="s">
        <v>62</v>
      </c>
      <c r="S224" s="2" t="s">
        <v>62</v>
      </c>
      <c r="T224" s="2" t="s">
        <v>61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270</v>
      </c>
      <c r="AV224" s="3">
        <v>55</v>
      </c>
    </row>
    <row r="225" spans="1:48" ht="30" customHeight="1" x14ac:dyDescent="0.3">
      <c r="A225" s="10" t="s">
        <v>271</v>
      </c>
      <c r="B225" s="10" t="s">
        <v>272</v>
      </c>
      <c r="C225" s="10" t="s">
        <v>139</v>
      </c>
      <c r="D225" s="11">
        <v>3.19</v>
      </c>
      <c r="E225" s="13">
        <f>TRUNC(중기단가목록!E8,0)</f>
        <v>0</v>
      </c>
      <c r="F225" s="13">
        <f>TRUNC(E225*D225, 0)</f>
        <v>0</v>
      </c>
      <c r="G225" s="13">
        <f>TRUNC(중기단가목록!F8,0)</f>
        <v>0</v>
      </c>
      <c r="H225" s="13">
        <f>TRUNC(G225*D225, 0)</f>
        <v>0</v>
      </c>
      <c r="I225" s="13">
        <f>TRUNC(중기단가목록!G8,0)</f>
        <v>8692</v>
      </c>
      <c r="J225" s="13">
        <f>TRUNC(I225*D225, 0)</f>
        <v>27727</v>
      </c>
      <c r="K225" s="13">
        <f t="shared" si="22"/>
        <v>8692</v>
      </c>
      <c r="L225" s="13">
        <f t="shared" si="22"/>
        <v>27727</v>
      </c>
      <c r="M225" s="10" t="s">
        <v>52</v>
      </c>
      <c r="N225" s="2" t="s">
        <v>273</v>
      </c>
      <c r="O225" s="2" t="s">
        <v>52</v>
      </c>
      <c r="P225" s="2" t="s">
        <v>52</v>
      </c>
      <c r="Q225" s="2" t="s">
        <v>252</v>
      </c>
      <c r="R225" s="2" t="s">
        <v>62</v>
      </c>
      <c r="S225" s="2" t="s">
        <v>61</v>
      </c>
      <c r="T225" s="2" t="s">
        <v>62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52</v>
      </c>
      <c r="AS225" s="2" t="s">
        <v>52</v>
      </c>
      <c r="AT225" s="3"/>
      <c r="AU225" s="2" t="s">
        <v>274</v>
      </c>
      <c r="AV225" s="3">
        <v>74</v>
      </c>
    </row>
    <row r="226" spans="1:48" ht="30" customHeight="1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</row>
    <row r="227" spans="1:48" ht="30" customHeight="1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</row>
    <row r="228" spans="1:48" ht="30" customHeight="1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</row>
    <row r="229" spans="1:48" ht="30" customHeight="1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</row>
    <row r="230" spans="1:48" ht="30" customHeight="1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</row>
    <row r="231" spans="1:48" ht="30" customHeight="1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</row>
    <row r="232" spans="1:48" ht="30" customHeight="1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</row>
    <row r="233" spans="1:48" ht="30" customHeight="1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</row>
    <row r="234" spans="1:48" ht="30" customHeight="1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</row>
    <row r="235" spans="1:48" ht="30" customHeight="1" x14ac:dyDescent="0.3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</row>
    <row r="236" spans="1:48" ht="30" customHeight="1" x14ac:dyDescent="0.3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</row>
    <row r="237" spans="1:48" ht="30" customHeight="1" x14ac:dyDescent="0.3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</row>
    <row r="238" spans="1:48" ht="30" customHeight="1" x14ac:dyDescent="0.3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</row>
    <row r="239" spans="1:48" ht="30" customHeight="1" x14ac:dyDescent="0.3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</row>
    <row r="240" spans="1:48" ht="30" customHeight="1" x14ac:dyDescent="0.3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</row>
    <row r="241" spans="1:48" ht="30" customHeight="1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</row>
    <row r="242" spans="1:48" ht="30" customHeight="1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</row>
    <row r="243" spans="1:48" ht="30" customHeight="1" x14ac:dyDescent="0.3">
      <c r="A243" s="10" t="s">
        <v>92</v>
      </c>
      <c r="B243" s="11"/>
      <c r="C243" s="11"/>
      <c r="D243" s="11"/>
      <c r="E243" s="11"/>
      <c r="F243" s="13">
        <f>SUM(F221:F242)</f>
        <v>111070</v>
      </c>
      <c r="G243" s="11"/>
      <c r="H243" s="13">
        <f>SUM(H221:H242)</f>
        <v>0</v>
      </c>
      <c r="I243" s="11"/>
      <c r="J243" s="13">
        <f>SUM(J221:J242)</f>
        <v>27727</v>
      </c>
      <c r="K243" s="11"/>
      <c r="L243" s="13">
        <f>SUM(L221:L242)</f>
        <v>138797</v>
      </c>
      <c r="M243" s="11"/>
      <c r="N243" t="s">
        <v>93</v>
      </c>
    </row>
    <row r="244" spans="1:48" ht="30" customHeight="1" x14ac:dyDescent="0.3">
      <c r="A244" s="10" t="s">
        <v>275</v>
      </c>
      <c r="B244" s="10" t="s">
        <v>52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3"/>
      <c r="O244" s="3"/>
      <c r="P244" s="3"/>
      <c r="Q244" s="2" t="s">
        <v>276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0" t="s">
        <v>278</v>
      </c>
      <c r="B245" s="10" t="s">
        <v>279</v>
      </c>
      <c r="C245" s="10" t="s">
        <v>98</v>
      </c>
      <c r="D245" s="11">
        <v>21.4</v>
      </c>
      <c r="E245" s="13">
        <f>TRUNC(단가대비표!O38,0)</f>
        <v>70010</v>
      </c>
      <c r="F245" s="13">
        <f t="shared" ref="F245:F251" si="23">TRUNC(E245*D245, 0)</f>
        <v>1498214</v>
      </c>
      <c r="G245" s="13">
        <f>TRUNC(단가대비표!P38,0)</f>
        <v>0</v>
      </c>
      <c r="H245" s="13">
        <f t="shared" ref="H245:H251" si="24">TRUNC(G245*D245, 0)</f>
        <v>0</v>
      </c>
      <c r="I245" s="13">
        <f>TRUNC(단가대비표!V38,0)</f>
        <v>0</v>
      </c>
      <c r="J245" s="13">
        <f t="shared" ref="J245:J251" si="25">TRUNC(I245*D245, 0)</f>
        <v>0</v>
      </c>
      <c r="K245" s="13">
        <f t="shared" ref="K245:L251" si="26">TRUNC(E245+G245+I245, 0)</f>
        <v>70010</v>
      </c>
      <c r="L245" s="13">
        <f t="shared" si="26"/>
        <v>1498214</v>
      </c>
      <c r="M245" s="10" t="s">
        <v>52</v>
      </c>
      <c r="N245" s="2" t="s">
        <v>280</v>
      </c>
      <c r="O245" s="2" t="s">
        <v>52</v>
      </c>
      <c r="P245" s="2" t="s">
        <v>52</v>
      </c>
      <c r="Q245" s="2" t="s">
        <v>276</v>
      </c>
      <c r="R245" s="2" t="s">
        <v>62</v>
      </c>
      <c r="S245" s="2" t="s">
        <v>62</v>
      </c>
      <c r="T245" s="2" t="s">
        <v>61</v>
      </c>
      <c r="U245" s="3"/>
      <c r="V245" s="3"/>
      <c r="W245" s="3"/>
      <c r="X245" s="3">
        <v>1</v>
      </c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281</v>
      </c>
      <c r="AV245" s="3">
        <v>68</v>
      </c>
    </row>
    <row r="246" spans="1:48" ht="30" customHeight="1" x14ac:dyDescent="0.3">
      <c r="A246" s="10" t="s">
        <v>278</v>
      </c>
      <c r="B246" s="10" t="s">
        <v>282</v>
      </c>
      <c r="C246" s="10" t="s">
        <v>98</v>
      </c>
      <c r="D246" s="11">
        <v>0.5</v>
      </c>
      <c r="E246" s="13">
        <f>TRUNC(단가대비표!O37,0)</f>
        <v>65090</v>
      </c>
      <c r="F246" s="13">
        <f t="shared" si="23"/>
        <v>32545</v>
      </c>
      <c r="G246" s="13">
        <f>TRUNC(단가대비표!P37,0)</f>
        <v>0</v>
      </c>
      <c r="H246" s="13">
        <f t="shared" si="24"/>
        <v>0</v>
      </c>
      <c r="I246" s="13">
        <f>TRUNC(단가대비표!V37,0)</f>
        <v>0</v>
      </c>
      <c r="J246" s="13">
        <f t="shared" si="25"/>
        <v>0</v>
      </c>
      <c r="K246" s="13">
        <f t="shared" si="26"/>
        <v>65090</v>
      </c>
      <c r="L246" s="13">
        <f t="shared" si="26"/>
        <v>32545</v>
      </c>
      <c r="M246" s="10" t="s">
        <v>52</v>
      </c>
      <c r="N246" s="2" t="s">
        <v>283</v>
      </c>
      <c r="O246" s="2" t="s">
        <v>52</v>
      </c>
      <c r="P246" s="2" t="s">
        <v>52</v>
      </c>
      <c r="Q246" s="2" t="s">
        <v>276</v>
      </c>
      <c r="R246" s="2" t="s">
        <v>62</v>
      </c>
      <c r="S246" s="2" t="s">
        <v>62</v>
      </c>
      <c r="T246" s="2" t="s">
        <v>61</v>
      </c>
      <c r="U246" s="3"/>
      <c r="V246" s="3"/>
      <c r="W246" s="3"/>
      <c r="X246" s="3">
        <v>1</v>
      </c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284</v>
      </c>
      <c r="AV246" s="3">
        <v>67</v>
      </c>
    </row>
    <row r="247" spans="1:48" ht="30" customHeight="1" x14ac:dyDescent="0.3">
      <c r="A247" s="10" t="s">
        <v>285</v>
      </c>
      <c r="B247" s="10" t="s">
        <v>286</v>
      </c>
      <c r="C247" s="10" t="s">
        <v>139</v>
      </c>
      <c r="D247" s="11">
        <v>0.8</v>
      </c>
      <c r="E247" s="13">
        <f>TRUNC(단가대비표!O27,0)</f>
        <v>696300</v>
      </c>
      <c r="F247" s="13">
        <f t="shared" si="23"/>
        <v>557040</v>
      </c>
      <c r="G247" s="13">
        <f>TRUNC(단가대비표!P27,0)</f>
        <v>0</v>
      </c>
      <c r="H247" s="13">
        <f t="shared" si="24"/>
        <v>0</v>
      </c>
      <c r="I247" s="13">
        <f>TRUNC(단가대비표!V27,0)</f>
        <v>0</v>
      </c>
      <c r="J247" s="13">
        <f t="shared" si="25"/>
        <v>0</v>
      </c>
      <c r="K247" s="13">
        <f t="shared" si="26"/>
        <v>696300</v>
      </c>
      <c r="L247" s="13">
        <f t="shared" si="26"/>
        <v>557040</v>
      </c>
      <c r="M247" s="10" t="s">
        <v>52</v>
      </c>
      <c r="N247" s="2" t="s">
        <v>287</v>
      </c>
      <c r="O247" s="2" t="s">
        <v>52</v>
      </c>
      <c r="P247" s="2" t="s">
        <v>52</v>
      </c>
      <c r="Q247" s="2" t="s">
        <v>276</v>
      </c>
      <c r="R247" s="2" t="s">
        <v>62</v>
      </c>
      <c r="S247" s="2" t="s">
        <v>62</v>
      </c>
      <c r="T247" s="2" t="s">
        <v>61</v>
      </c>
      <c r="U247" s="3"/>
      <c r="V247" s="3"/>
      <c r="W247" s="3"/>
      <c r="X247" s="3">
        <v>1</v>
      </c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288</v>
      </c>
      <c r="AV247" s="3">
        <v>69</v>
      </c>
    </row>
    <row r="248" spans="1:48" ht="30" customHeight="1" x14ac:dyDescent="0.3">
      <c r="A248" s="10" t="s">
        <v>285</v>
      </c>
      <c r="B248" s="10" t="s">
        <v>289</v>
      </c>
      <c r="C248" s="10" t="s">
        <v>139</v>
      </c>
      <c r="D248" s="11">
        <v>1.31</v>
      </c>
      <c r="E248" s="13">
        <f>TRUNC(단가대비표!O28,0)</f>
        <v>685850</v>
      </c>
      <c r="F248" s="13">
        <f t="shared" si="23"/>
        <v>898463</v>
      </c>
      <c r="G248" s="13">
        <f>TRUNC(단가대비표!P28,0)</f>
        <v>0</v>
      </c>
      <c r="H248" s="13">
        <f t="shared" si="24"/>
        <v>0</v>
      </c>
      <c r="I248" s="13">
        <f>TRUNC(단가대비표!V28,0)</f>
        <v>0</v>
      </c>
      <c r="J248" s="13">
        <f t="shared" si="25"/>
        <v>0</v>
      </c>
      <c r="K248" s="13">
        <f t="shared" si="26"/>
        <v>685850</v>
      </c>
      <c r="L248" s="13">
        <f t="shared" si="26"/>
        <v>898463</v>
      </c>
      <c r="M248" s="10" t="s">
        <v>52</v>
      </c>
      <c r="N248" s="2" t="s">
        <v>290</v>
      </c>
      <c r="O248" s="2" t="s">
        <v>52</v>
      </c>
      <c r="P248" s="2" t="s">
        <v>52</v>
      </c>
      <c r="Q248" s="2" t="s">
        <v>276</v>
      </c>
      <c r="R248" s="2" t="s">
        <v>62</v>
      </c>
      <c r="S248" s="2" t="s">
        <v>62</v>
      </c>
      <c r="T248" s="2" t="s">
        <v>61</v>
      </c>
      <c r="U248" s="3"/>
      <c r="V248" s="3"/>
      <c r="W248" s="3"/>
      <c r="X248" s="3">
        <v>1</v>
      </c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291</v>
      </c>
      <c r="AV248" s="3">
        <v>70</v>
      </c>
    </row>
    <row r="249" spans="1:48" ht="30" customHeight="1" x14ac:dyDescent="0.3">
      <c r="A249" s="10" t="s">
        <v>285</v>
      </c>
      <c r="B249" s="10" t="s">
        <v>292</v>
      </c>
      <c r="C249" s="10" t="s">
        <v>139</v>
      </c>
      <c r="D249" s="11">
        <v>1.08</v>
      </c>
      <c r="E249" s="13">
        <f>TRUNC(단가대비표!O29,0)</f>
        <v>680620</v>
      </c>
      <c r="F249" s="13">
        <f t="shared" si="23"/>
        <v>735069</v>
      </c>
      <c r="G249" s="13">
        <f>TRUNC(단가대비표!P29,0)</f>
        <v>0</v>
      </c>
      <c r="H249" s="13">
        <f t="shared" si="24"/>
        <v>0</v>
      </c>
      <c r="I249" s="13">
        <f>TRUNC(단가대비표!V29,0)</f>
        <v>0</v>
      </c>
      <c r="J249" s="13">
        <f t="shared" si="25"/>
        <v>0</v>
      </c>
      <c r="K249" s="13">
        <f t="shared" si="26"/>
        <v>680620</v>
      </c>
      <c r="L249" s="13">
        <f t="shared" si="26"/>
        <v>735069</v>
      </c>
      <c r="M249" s="10" t="s">
        <v>52</v>
      </c>
      <c r="N249" s="2" t="s">
        <v>293</v>
      </c>
      <c r="O249" s="2" t="s">
        <v>52</v>
      </c>
      <c r="P249" s="2" t="s">
        <v>52</v>
      </c>
      <c r="Q249" s="2" t="s">
        <v>276</v>
      </c>
      <c r="R249" s="2" t="s">
        <v>62</v>
      </c>
      <c r="S249" s="2" t="s">
        <v>62</v>
      </c>
      <c r="T249" s="2" t="s">
        <v>61</v>
      </c>
      <c r="U249" s="3"/>
      <c r="V249" s="3"/>
      <c r="W249" s="3"/>
      <c r="X249" s="3">
        <v>1</v>
      </c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294</v>
      </c>
      <c r="AV249" s="3">
        <v>71</v>
      </c>
    </row>
    <row r="250" spans="1:48" ht="30" customHeight="1" x14ac:dyDescent="0.3">
      <c r="A250" s="10" t="s">
        <v>295</v>
      </c>
      <c r="B250" s="10" t="s">
        <v>296</v>
      </c>
      <c r="C250" s="10" t="s">
        <v>228</v>
      </c>
      <c r="D250" s="11">
        <v>1</v>
      </c>
      <c r="E250" s="13">
        <f>ROUNDDOWN(SUMIF(X245:X251, RIGHTB(N250, 1), F245:F251)*W250, 0)</f>
        <v>20095</v>
      </c>
      <c r="F250" s="13">
        <f t="shared" si="23"/>
        <v>20095</v>
      </c>
      <c r="G250" s="13">
        <v>0</v>
      </c>
      <c r="H250" s="13">
        <f t="shared" si="24"/>
        <v>0</v>
      </c>
      <c r="I250" s="13">
        <v>0</v>
      </c>
      <c r="J250" s="13">
        <f t="shared" si="25"/>
        <v>0</v>
      </c>
      <c r="K250" s="13">
        <f t="shared" si="26"/>
        <v>20095</v>
      </c>
      <c r="L250" s="13">
        <f t="shared" si="26"/>
        <v>20095</v>
      </c>
      <c r="M250" s="10" t="s">
        <v>52</v>
      </c>
      <c r="N250" s="2" t="s">
        <v>297</v>
      </c>
      <c r="O250" s="2" t="s">
        <v>52</v>
      </c>
      <c r="P250" s="2" t="s">
        <v>52</v>
      </c>
      <c r="Q250" s="2" t="s">
        <v>276</v>
      </c>
      <c r="R250" s="2" t="s">
        <v>62</v>
      </c>
      <c r="S250" s="2" t="s">
        <v>62</v>
      </c>
      <c r="T250" s="2" t="s">
        <v>62</v>
      </c>
      <c r="U250" s="3">
        <v>0</v>
      </c>
      <c r="V250" s="3">
        <v>0</v>
      </c>
      <c r="W250" s="3">
        <v>5.4000000000000003E-3</v>
      </c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52</v>
      </c>
      <c r="AS250" s="2" t="s">
        <v>52</v>
      </c>
      <c r="AT250" s="3"/>
      <c r="AU250" s="2" t="s">
        <v>298</v>
      </c>
      <c r="AV250" s="3">
        <v>72</v>
      </c>
    </row>
    <row r="251" spans="1:48" ht="30" customHeight="1" x14ac:dyDescent="0.3">
      <c r="A251" s="10" t="s">
        <v>299</v>
      </c>
      <c r="B251" s="10" t="s">
        <v>52</v>
      </c>
      <c r="C251" s="10" t="s">
        <v>228</v>
      </c>
      <c r="D251" s="11">
        <v>-1</v>
      </c>
      <c r="E251" s="13">
        <f>TRUNC(단가대비표!O119,0)</f>
        <v>426</v>
      </c>
      <c r="F251" s="13">
        <f t="shared" si="23"/>
        <v>-426</v>
      </c>
      <c r="G251" s="13">
        <f>TRUNC(단가대비표!P119,0)</f>
        <v>0</v>
      </c>
      <c r="H251" s="13">
        <f t="shared" si="24"/>
        <v>0</v>
      </c>
      <c r="I251" s="13">
        <f>TRUNC(단가대비표!V119,0)</f>
        <v>0</v>
      </c>
      <c r="J251" s="13">
        <f t="shared" si="25"/>
        <v>0</v>
      </c>
      <c r="K251" s="13">
        <f t="shared" si="26"/>
        <v>426</v>
      </c>
      <c r="L251" s="13">
        <f t="shared" si="26"/>
        <v>-426</v>
      </c>
      <c r="M251" s="10" t="s">
        <v>52</v>
      </c>
      <c r="N251" s="2" t="s">
        <v>300</v>
      </c>
      <c r="O251" s="2" t="s">
        <v>52</v>
      </c>
      <c r="P251" s="2" t="s">
        <v>52</v>
      </c>
      <c r="Q251" s="2" t="s">
        <v>276</v>
      </c>
      <c r="R251" s="2" t="s">
        <v>62</v>
      </c>
      <c r="S251" s="2" t="s">
        <v>62</v>
      </c>
      <c r="T251" s="2" t="s">
        <v>61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52</v>
      </c>
      <c r="AS251" s="2" t="s">
        <v>52</v>
      </c>
      <c r="AT251" s="3"/>
      <c r="AU251" s="2" t="s">
        <v>301</v>
      </c>
      <c r="AV251" s="3">
        <v>73</v>
      </c>
    </row>
    <row r="252" spans="1:48" ht="30" customHeight="1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</row>
    <row r="253" spans="1:48" ht="30" customHeight="1" x14ac:dyDescent="0.3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</row>
    <row r="254" spans="1:48" ht="30" customHeight="1" x14ac:dyDescent="0.3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</row>
    <row r="255" spans="1:48" ht="30" customHeight="1" x14ac:dyDescent="0.3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</row>
    <row r="256" spans="1:48" ht="30" customHeight="1" x14ac:dyDescent="0.3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</row>
    <row r="257" spans="1:48" ht="30" customHeight="1" x14ac:dyDescent="0.3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</row>
    <row r="258" spans="1:48" ht="30" customHeight="1" x14ac:dyDescent="0.3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</row>
    <row r="259" spans="1:48" ht="30" customHeight="1" x14ac:dyDescent="0.3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</row>
    <row r="260" spans="1:48" ht="30" customHeight="1" x14ac:dyDescent="0.3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</row>
    <row r="261" spans="1:48" ht="30" customHeight="1" x14ac:dyDescent="0.3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</row>
    <row r="262" spans="1:48" ht="30" customHeight="1" x14ac:dyDescent="0.3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</row>
    <row r="263" spans="1:48" ht="30" customHeight="1" x14ac:dyDescent="0.3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</row>
    <row r="264" spans="1:48" ht="30" customHeight="1" x14ac:dyDescent="0.3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</row>
    <row r="265" spans="1:48" ht="30" customHeight="1" x14ac:dyDescent="0.3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</row>
    <row r="266" spans="1:48" ht="30" customHeight="1" x14ac:dyDescent="0.3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</row>
    <row r="267" spans="1:48" ht="30" customHeight="1" x14ac:dyDescent="0.3">
      <c r="A267" s="10" t="s">
        <v>92</v>
      </c>
      <c r="B267" s="11"/>
      <c r="C267" s="11"/>
      <c r="D267" s="11"/>
      <c r="E267" s="11"/>
      <c r="F267" s="13">
        <f>SUM(F245:F266)</f>
        <v>3741000</v>
      </c>
      <c r="G267" s="11"/>
      <c r="H267" s="13">
        <f>SUM(H245:H266)</f>
        <v>0</v>
      </c>
      <c r="I267" s="11"/>
      <c r="J267" s="13">
        <f>SUM(J245:J266)</f>
        <v>0</v>
      </c>
      <c r="K267" s="11"/>
      <c r="L267" s="13">
        <f>SUM(L245:L266)</f>
        <v>3741000</v>
      </c>
      <c r="M267" s="11"/>
      <c r="N267" t="s">
        <v>93</v>
      </c>
    </row>
    <row r="268" spans="1:48" ht="30" customHeight="1" x14ac:dyDescent="0.3">
      <c r="A268" s="10" t="s">
        <v>302</v>
      </c>
      <c r="B268" s="10" t="s">
        <v>52</v>
      </c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3"/>
      <c r="O268" s="3"/>
      <c r="P268" s="3"/>
      <c r="Q268" s="2" t="s">
        <v>303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0" t="s">
        <v>305</v>
      </c>
      <c r="B269" s="10" t="s">
        <v>306</v>
      </c>
      <c r="C269" s="10" t="s">
        <v>307</v>
      </c>
      <c r="D269" s="11">
        <v>33354</v>
      </c>
      <c r="E269" s="13">
        <f>TRUNC(단가대비표!O19,0)</f>
        <v>234</v>
      </c>
      <c r="F269" s="13">
        <f>TRUNC(E269*D269, 0)</f>
        <v>7804836</v>
      </c>
      <c r="G269" s="13">
        <f>TRUNC(단가대비표!P19,0)</f>
        <v>0</v>
      </c>
      <c r="H269" s="13">
        <f>TRUNC(G269*D269, 0)</f>
        <v>0</v>
      </c>
      <c r="I269" s="13">
        <f>TRUNC(단가대비표!V19,0)</f>
        <v>0</v>
      </c>
      <c r="J269" s="13">
        <f>TRUNC(I269*D269, 0)</f>
        <v>0</v>
      </c>
      <c r="K269" s="13">
        <f>TRUNC(E269+G269+I269, 0)</f>
        <v>234</v>
      </c>
      <c r="L269" s="13">
        <f>TRUNC(F269+H269+J269, 0)</f>
        <v>7804836</v>
      </c>
      <c r="M269" s="10" t="s">
        <v>308</v>
      </c>
      <c r="N269" s="2" t="s">
        <v>309</v>
      </c>
      <c r="O269" s="2" t="s">
        <v>52</v>
      </c>
      <c r="P269" s="2" t="s">
        <v>52</v>
      </c>
      <c r="Q269" s="2" t="s">
        <v>303</v>
      </c>
      <c r="R269" s="2" t="s">
        <v>62</v>
      </c>
      <c r="S269" s="2" t="s">
        <v>62</v>
      </c>
      <c r="T269" s="2" t="s">
        <v>61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310</v>
      </c>
      <c r="AV269" s="3">
        <v>58</v>
      </c>
    </row>
    <row r="270" spans="1:48" ht="30" customHeight="1" x14ac:dyDescent="0.3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</row>
    <row r="271" spans="1:48" ht="30" customHeight="1" x14ac:dyDescent="0.3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</row>
    <row r="272" spans="1:48" ht="30" customHeight="1" x14ac:dyDescent="0.3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</row>
    <row r="273" spans="1:13" ht="30" customHeight="1" x14ac:dyDescent="0.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</row>
    <row r="274" spans="1:13" ht="30" customHeight="1" x14ac:dyDescent="0.3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</row>
    <row r="275" spans="1:13" ht="30" customHeight="1" x14ac:dyDescent="0.3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</row>
    <row r="276" spans="1:13" ht="30" customHeight="1" x14ac:dyDescent="0.3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</row>
    <row r="277" spans="1:13" ht="30" customHeight="1" x14ac:dyDescent="0.3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</row>
    <row r="278" spans="1:13" ht="30" customHeight="1" x14ac:dyDescent="0.3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</row>
    <row r="279" spans="1:13" ht="30" customHeight="1" x14ac:dyDescent="0.3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</row>
    <row r="280" spans="1:13" ht="30" customHeight="1" x14ac:dyDescent="0.3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</row>
    <row r="281" spans="1:13" ht="30" customHeight="1" x14ac:dyDescent="0.3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</row>
    <row r="282" spans="1:13" ht="30" customHeight="1" x14ac:dyDescent="0.3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</row>
    <row r="283" spans="1:13" ht="30" customHeight="1" x14ac:dyDescent="0.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</row>
    <row r="284" spans="1:13" ht="30" customHeight="1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</row>
    <row r="285" spans="1:13" ht="30" customHeight="1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</row>
    <row r="286" spans="1:13" ht="30" customHeight="1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</row>
    <row r="287" spans="1:13" ht="30" customHeight="1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</row>
    <row r="288" spans="1:13" ht="30" customHeight="1" x14ac:dyDescent="0.3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</row>
    <row r="289" spans="1:14" ht="30" customHeight="1" x14ac:dyDescent="0.3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</row>
    <row r="290" spans="1:14" ht="30" customHeight="1" x14ac:dyDescent="0.3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</row>
    <row r="291" spans="1:14" ht="30" customHeight="1" x14ac:dyDescent="0.3">
      <c r="A291" s="10" t="s">
        <v>92</v>
      </c>
      <c r="B291" s="11"/>
      <c r="C291" s="11"/>
      <c r="D291" s="11"/>
      <c r="E291" s="11"/>
      <c r="F291" s="13">
        <f>SUM(F269:F290)</f>
        <v>7804836</v>
      </c>
      <c r="G291" s="11"/>
      <c r="H291" s="13">
        <f>SUM(H269:H290)</f>
        <v>0</v>
      </c>
      <c r="I291" s="11"/>
      <c r="J291" s="13">
        <f>SUM(J269:J290)</f>
        <v>0</v>
      </c>
      <c r="K291" s="11"/>
      <c r="L291" s="13">
        <f>SUM(L269:L290)</f>
        <v>7804836</v>
      </c>
      <c r="M291" s="11"/>
      <c r="N291" t="s">
        <v>93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2" manualBreakCount="12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1"/>
  <sheetViews>
    <sheetView topLeftCell="B1" workbookViewId="0">
      <selection sqref="A1:J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43" t="s">
        <v>311</v>
      </c>
      <c r="B1" s="43"/>
      <c r="C1" s="43"/>
      <c r="D1" s="43"/>
      <c r="E1" s="43"/>
      <c r="F1" s="43"/>
      <c r="G1" s="43"/>
      <c r="H1" s="43"/>
      <c r="I1" s="43"/>
      <c r="J1" s="43"/>
    </row>
    <row r="2" spans="1:14" ht="30" customHeight="1" x14ac:dyDescent="0.3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</row>
    <row r="3" spans="1:14" ht="30" customHeight="1" x14ac:dyDescent="0.3">
      <c r="A3" s="4" t="s">
        <v>312</v>
      </c>
      <c r="B3" s="4" t="s">
        <v>2</v>
      </c>
      <c r="C3" s="4" t="s">
        <v>3</v>
      </c>
      <c r="D3" s="4" t="s">
        <v>4</v>
      </c>
      <c r="E3" s="4" t="s">
        <v>313</v>
      </c>
      <c r="F3" s="4" t="s">
        <v>314</v>
      </c>
      <c r="G3" s="4" t="s">
        <v>315</v>
      </c>
      <c r="H3" s="4" t="s">
        <v>316</v>
      </c>
      <c r="I3" s="4" t="s">
        <v>317</v>
      </c>
      <c r="J3" s="4" t="s">
        <v>318</v>
      </c>
      <c r="K3" s="1" t="s">
        <v>319</v>
      </c>
      <c r="L3" s="1" t="s">
        <v>320</v>
      </c>
      <c r="M3" s="1" t="s">
        <v>321</v>
      </c>
      <c r="N3" s="1" t="s">
        <v>322</v>
      </c>
    </row>
    <row r="4" spans="1:14" ht="30" customHeight="1" x14ac:dyDescent="0.3">
      <c r="A4" s="10" t="s">
        <v>60</v>
      </c>
      <c r="B4" s="10" t="s">
        <v>57</v>
      </c>
      <c r="C4" s="10" t="s">
        <v>58</v>
      </c>
      <c r="D4" s="10" t="s">
        <v>59</v>
      </c>
      <c r="E4" s="18">
        <f>일위대가!F9</f>
        <v>0</v>
      </c>
      <c r="F4" s="18">
        <f>일위대가!H9</f>
        <v>0</v>
      </c>
      <c r="G4" s="18">
        <f>일위대가!J9</f>
        <v>589586</v>
      </c>
      <c r="H4" s="18">
        <f t="shared" ref="H4:H35" si="0">E4+F4+G4</f>
        <v>589586</v>
      </c>
      <c r="I4" s="10" t="s">
        <v>332</v>
      </c>
      <c r="J4" s="10" t="s">
        <v>333</v>
      </c>
      <c r="K4" s="2" t="s">
        <v>52</v>
      </c>
      <c r="L4" s="2" t="s">
        <v>52</v>
      </c>
      <c r="M4" s="2" t="s">
        <v>333</v>
      </c>
      <c r="N4" s="2" t="s">
        <v>52</v>
      </c>
    </row>
    <row r="5" spans="1:14" ht="30" customHeight="1" x14ac:dyDescent="0.3">
      <c r="A5" s="10" t="s">
        <v>65</v>
      </c>
      <c r="B5" s="10" t="s">
        <v>64</v>
      </c>
      <c r="C5" s="10" t="s">
        <v>58</v>
      </c>
      <c r="D5" s="10" t="s">
        <v>59</v>
      </c>
      <c r="E5" s="18">
        <f>일위대가!F16</f>
        <v>0</v>
      </c>
      <c r="F5" s="18">
        <f>일위대가!H16</f>
        <v>0</v>
      </c>
      <c r="G5" s="18">
        <f>일위대가!J16</f>
        <v>563306</v>
      </c>
      <c r="H5" s="18">
        <f t="shared" si="0"/>
        <v>563306</v>
      </c>
      <c r="I5" s="10" t="s">
        <v>353</v>
      </c>
      <c r="J5" s="10" t="s">
        <v>333</v>
      </c>
      <c r="K5" s="2" t="s">
        <v>52</v>
      </c>
      <c r="L5" s="2" t="s">
        <v>52</v>
      </c>
      <c r="M5" s="2" t="s">
        <v>333</v>
      </c>
      <c r="N5" s="2" t="s">
        <v>52</v>
      </c>
    </row>
    <row r="6" spans="1:14" ht="30" customHeight="1" x14ac:dyDescent="0.3">
      <c r="A6" s="10" t="s">
        <v>70</v>
      </c>
      <c r="B6" s="10" t="s">
        <v>67</v>
      </c>
      <c r="C6" s="10" t="s">
        <v>68</v>
      </c>
      <c r="D6" s="10" t="s">
        <v>69</v>
      </c>
      <c r="E6" s="18">
        <f>일위대가!F29</f>
        <v>12912</v>
      </c>
      <c r="F6" s="18">
        <f>일위대가!H29</f>
        <v>77934</v>
      </c>
      <c r="G6" s="18">
        <f>일위대가!J29</f>
        <v>0</v>
      </c>
      <c r="H6" s="18">
        <f t="shared" si="0"/>
        <v>90846</v>
      </c>
      <c r="I6" s="10" t="s">
        <v>361</v>
      </c>
      <c r="J6" s="10" t="s">
        <v>362</v>
      </c>
      <c r="K6" s="2" t="s">
        <v>52</v>
      </c>
      <c r="L6" s="2" t="s">
        <v>52</v>
      </c>
      <c r="M6" s="2" t="s">
        <v>362</v>
      </c>
      <c r="N6" s="2" t="s">
        <v>52</v>
      </c>
    </row>
    <row r="7" spans="1:14" ht="30" customHeight="1" x14ac:dyDescent="0.3">
      <c r="A7" s="10" t="s">
        <v>75</v>
      </c>
      <c r="B7" s="10" t="s">
        <v>72</v>
      </c>
      <c r="C7" s="10" t="s">
        <v>73</v>
      </c>
      <c r="D7" s="10" t="s">
        <v>74</v>
      </c>
      <c r="E7" s="18">
        <f>일위대가!F45</f>
        <v>2114</v>
      </c>
      <c r="F7" s="18">
        <f>일위대가!H45</f>
        <v>10754</v>
      </c>
      <c r="G7" s="18">
        <f>일위대가!J45</f>
        <v>0</v>
      </c>
      <c r="H7" s="18">
        <f t="shared" si="0"/>
        <v>12868</v>
      </c>
      <c r="I7" s="10" t="s">
        <v>396</v>
      </c>
      <c r="J7" s="10" t="s">
        <v>52</v>
      </c>
      <c r="K7" s="2" t="s">
        <v>52</v>
      </c>
      <c r="L7" s="2" t="s">
        <v>52</v>
      </c>
      <c r="M7" s="2" t="s">
        <v>52</v>
      </c>
      <c r="N7" s="2" t="s">
        <v>52</v>
      </c>
    </row>
    <row r="8" spans="1:14" ht="30" customHeight="1" x14ac:dyDescent="0.3">
      <c r="A8" s="10" t="s">
        <v>79</v>
      </c>
      <c r="B8" s="10" t="s">
        <v>77</v>
      </c>
      <c r="C8" s="10" t="s">
        <v>78</v>
      </c>
      <c r="D8" s="10" t="s">
        <v>74</v>
      </c>
      <c r="E8" s="18">
        <f>일위대가!F51</f>
        <v>1646</v>
      </c>
      <c r="F8" s="18">
        <f>일위대가!H51</f>
        <v>4711</v>
      </c>
      <c r="G8" s="18">
        <f>일위대가!J51</f>
        <v>0</v>
      </c>
      <c r="H8" s="18">
        <f t="shared" si="0"/>
        <v>6357</v>
      </c>
      <c r="I8" s="10" t="s">
        <v>447</v>
      </c>
      <c r="J8" s="10" t="s">
        <v>52</v>
      </c>
      <c r="K8" s="2" t="s">
        <v>52</v>
      </c>
      <c r="L8" s="2" t="s">
        <v>52</v>
      </c>
      <c r="M8" s="2" t="s">
        <v>52</v>
      </c>
      <c r="N8" s="2" t="s">
        <v>52</v>
      </c>
    </row>
    <row r="9" spans="1:14" ht="30" customHeight="1" x14ac:dyDescent="0.3">
      <c r="A9" s="10" t="s">
        <v>83</v>
      </c>
      <c r="B9" s="10" t="s">
        <v>81</v>
      </c>
      <c r="C9" s="10" t="s">
        <v>82</v>
      </c>
      <c r="D9" s="10" t="s">
        <v>74</v>
      </c>
      <c r="E9" s="18">
        <f>일위대가!F55</f>
        <v>0</v>
      </c>
      <c r="F9" s="18">
        <f>일위대가!H55</f>
        <v>4840</v>
      </c>
      <c r="G9" s="18">
        <f>일위대가!J55</f>
        <v>0</v>
      </c>
      <c r="H9" s="18">
        <f t="shared" si="0"/>
        <v>4840</v>
      </c>
      <c r="I9" s="10" t="s">
        <v>461</v>
      </c>
      <c r="J9" s="10" t="s">
        <v>462</v>
      </c>
      <c r="K9" s="2" t="s">
        <v>52</v>
      </c>
      <c r="L9" s="2" t="s">
        <v>52</v>
      </c>
      <c r="M9" s="2" t="s">
        <v>462</v>
      </c>
      <c r="N9" s="2" t="s">
        <v>52</v>
      </c>
    </row>
    <row r="10" spans="1:14" ht="30" customHeight="1" x14ac:dyDescent="0.3">
      <c r="A10" s="10" t="s">
        <v>87</v>
      </c>
      <c r="B10" s="10" t="s">
        <v>85</v>
      </c>
      <c r="C10" s="10" t="s">
        <v>86</v>
      </c>
      <c r="D10" s="10" t="s">
        <v>74</v>
      </c>
      <c r="E10" s="18">
        <f>일위대가!F59</f>
        <v>0</v>
      </c>
      <c r="F10" s="18">
        <f>일위대가!H59</f>
        <v>2522</v>
      </c>
      <c r="G10" s="18">
        <f>일위대가!J59</f>
        <v>0</v>
      </c>
      <c r="H10" s="18">
        <f t="shared" si="0"/>
        <v>2522</v>
      </c>
      <c r="I10" s="10" t="s">
        <v>469</v>
      </c>
      <c r="J10" s="10" t="s">
        <v>470</v>
      </c>
      <c r="K10" s="2" t="s">
        <v>52</v>
      </c>
      <c r="L10" s="2" t="s">
        <v>52</v>
      </c>
      <c r="M10" s="2" t="s">
        <v>470</v>
      </c>
      <c r="N10" s="2" t="s">
        <v>52</v>
      </c>
    </row>
    <row r="11" spans="1:14" ht="30" customHeight="1" x14ac:dyDescent="0.3">
      <c r="A11" s="10" t="s">
        <v>90</v>
      </c>
      <c r="B11" s="10" t="s">
        <v>89</v>
      </c>
      <c r="C11" s="10" t="s">
        <v>86</v>
      </c>
      <c r="D11" s="10" t="s">
        <v>74</v>
      </c>
      <c r="E11" s="18">
        <f>일위대가!F63</f>
        <v>0</v>
      </c>
      <c r="F11" s="18">
        <f>일위대가!H63</f>
        <v>1050</v>
      </c>
      <c r="G11" s="18">
        <f>일위대가!J63</f>
        <v>0</v>
      </c>
      <c r="H11" s="18">
        <f t="shared" si="0"/>
        <v>1050</v>
      </c>
      <c r="I11" s="10" t="s">
        <v>475</v>
      </c>
      <c r="J11" s="10" t="s">
        <v>470</v>
      </c>
      <c r="K11" s="2" t="s">
        <v>52</v>
      </c>
      <c r="L11" s="2" t="s">
        <v>52</v>
      </c>
      <c r="M11" s="2" t="s">
        <v>470</v>
      </c>
      <c r="N11" s="2" t="s">
        <v>52</v>
      </c>
    </row>
    <row r="12" spans="1:14" ht="30" customHeight="1" x14ac:dyDescent="0.3">
      <c r="A12" s="10" t="s">
        <v>114</v>
      </c>
      <c r="B12" s="10" t="s">
        <v>112</v>
      </c>
      <c r="C12" s="10" t="s">
        <v>113</v>
      </c>
      <c r="D12" s="10" t="s">
        <v>98</v>
      </c>
      <c r="E12" s="18">
        <f>일위대가!F70</f>
        <v>797</v>
      </c>
      <c r="F12" s="18">
        <f>일위대가!H70</f>
        <v>5448</v>
      </c>
      <c r="G12" s="18">
        <f>일위대가!J70</f>
        <v>1005</v>
      </c>
      <c r="H12" s="18">
        <f t="shared" si="0"/>
        <v>7250</v>
      </c>
      <c r="I12" s="10" t="s">
        <v>478</v>
      </c>
      <c r="J12" s="10" t="s">
        <v>479</v>
      </c>
      <c r="K12" s="2" t="s">
        <v>52</v>
      </c>
      <c r="L12" s="2" t="s">
        <v>52</v>
      </c>
      <c r="M12" s="2" t="s">
        <v>479</v>
      </c>
      <c r="N12" s="2" t="s">
        <v>52</v>
      </c>
    </row>
    <row r="13" spans="1:14" ht="30" customHeight="1" x14ac:dyDescent="0.3">
      <c r="A13" s="10" t="s">
        <v>118</v>
      </c>
      <c r="B13" s="10" t="s">
        <v>116</v>
      </c>
      <c r="C13" s="10" t="s">
        <v>117</v>
      </c>
      <c r="D13" s="10" t="s">
        <v>74</v>
      </c>
      <c r="E13" s="18">
        <f>일위대가!F75</f>
        <v>372</v>
      </c>
      <c r="F13" s="18">
        <f>일위대가!H75</f>
        <v>1154</v>
      </c>
      <c r="G13" s="18">
        <f>일위대가!J75</f>
        <v>0</v>
      </c>
      <c r="H13" s="18">
        <f t="shared" si="0"/>
        <v>1526</v>
      </c>
      <c r="I13" s="10" t="s">
        <v>497</v>
      </c>
      <c r="J13" s="10" t="s">
        <v>498</v>
      </c>
      <c r="K13" s="2" t="s">
        <v>52</v>
      </c>
      <c r="L13" s="2" t="s">
        <v>52</v>
      </c>
      <c r="M13" s="2" t="s">
        <v>498</v>
      </c>
      <c r="N13" s="2" t="s">
        <v>52</v>
      </c>
    </row>
    <row r="14" spans="1:14" ht="30" customHeight="1" x14ac:dyDescent="0.3">
      <c r="A14" s="10" t="s">
        <v>131</v>
      </c>
      <c r="B14" s="10" t="s">
        <v>129</v>
      </c>
      <c r="C14" s="10" t="s">
        <v>130</v>
      </c>
      <c r="D14" s="10" t="s">
        <v>98</v>
      </c>
      <c r="E14" s="18">
        <f>일위대가!F79</f>
        <v>3045</v>
      </c>
      <c r="F14" s="18">
        <f>일위대가!H79</f>
        <v>28149</v>
      </c>
      <c r="G14" s="18">
        <f>일위대가!J79</f>
        <v>7827</v>
      </c>
      <c r="H14" s="18">
        <f t="shared" si="0"/>
        <v>39021</v>
      </c>
      <c r="I14" s="10" t="s">
        <v>508</v>
      </c>
      <c r="J14" s="10" t="s">
        <v>52</v>
      </c>
      <c r="K14" s="2" t="s">
        <v>52</v>
      </c>
      <c r="L14" s="2" t="s">
        <v>52</v>
      </c>
      <c r="M14" s="2" t="s">
        <v>52</v>
      </c>
      <c r="N14" s="2" t="s">
        <v>52</v>
      </c>
    </row>
    <row r="15" spans="1:14" ht="30" customHeight="1" x14ac:dyDescent="0.3">
      <c r="A15" s="10" t="s">
        <v>135</v>
      </c>
      <c r="B15" s="10" t="s">
        <v>133</v>
      </c>
      <c r="C15" s="10" t="s">
        <v>134</v>
      </c>
      <c r="D15" s="10" t="s">
        <v>98</v>
      </c>
      <c r="E15" s="18">
        <f>일위대가!F83</f>
        <v>2457</v>
      </c>
      <c r="F15" s="18">
        <f>일위대가!H83</f>
        <v>18693</v>
      </c>
      <c r="G15" s="18">
        <f>일위대가!J83</f>
        <v>6113</v>
      </c>
      <c r="H15" s="18">
        <f t="shared" si="0"/>
        <v>27263</v>
      </c>
      <c r="I15" s="10" t="s">
        <v>515</v>
      </c>
      <c r="J15" s="10" t="s">
        <v>52</v>
      </c>
      <c r="K15" s="2" t="s">
        <v>52</v>
      </c>
      <c r="L15" s="2" t="s">
        <v>52</v>
      </c>
      <c r="M15" s="2" t="s">
        <v>52</v>
      </c>
      <c r="N15" s="2" t="s">
        <v>52</v>
      </c>
    </row>
    <row r="16" spans="1:14" ht="30" customHeight="1" x14ac:dyDescent="0.3">
      <c r="A16" s="10" t="s">
        <v>150</v>
      </c>
      <c r="B16" s="10" t="s">
        <v>148</v>
      </c>
      <c r="C16" s="10" t="s">
        <v>149</v>
      </c>
      <c r="D16" s="10" t="s">
        <v>139</v>
      </c>
      <c r="E16" s="18">
        <f>일위대가!F89</f>
        <v>7930</v>
      </c>
      <c r="F16" s="18">
        <f>일위대가!H89</f>
        <v>841674</v>
      </c>
      <c r="G16" s="18">
        <f>일위대가!J89</f>
        <v>6685</v>
      </c>
      <c r="H16" s="18">
        <f t="shared" si="0"/>
        <v>856289</v>
      </c>
      <c r="I16" s="10" t="s">
        <v>521</v>
      </c>
      <c r="J16" s="10" t="s">
        <v>522</v>
      </c>
      <c r="K16" s="2" t="s">
        <v>52</v>
      </c>
      <c r="L16" s="2" t="s">
        <v>52</v>
      </c>
      <c r="M16" s="2" t="s">
        <v>522</v>
      </c>
      <c r="N16" s="2" t="s">
        <v>52</v>
      </c>
    </row>
    <row r="17" spans="1:14" ht="30" customHeight="1" x14ac:dyDescent="0.3">
      <c r="A17" s="10" t="s">
        <v>154</v>
      </c>
      <c r="B17" s="10" t="s">
        <v>152</v>
      </c>
      <c r="C17" s="10" t="s">
        <v>153</v>
      </c>
      <c r="D17" s="10" t="s">
        <v>74</v>
      </c>
      <c r="E17" s="18">
        <f>일위대가!F94</f>
        <v>2495</v>
      </c>
      <c r="F17" s="18">
        <f>일위대가!H94</f>
        <v>25745</v>
      </c>
      <c r="G17" s="18">
        <f>일위대가!J94</f>
        <v>772</v>
      </c>
      <c r="H17" s="18">
        <f t="shared" si="0"/>
        <v>29012</v>
      </c>
      <c r="I17" s="10" t="s">
        <v>534</v>
      </c>
      <c r="J17" s="10" t="s">
        <v>535</v>
      </c>
      <c r="K17" s="2" t="s">
        <v>52</v>
      </c>
      <c r="L17" s="2" t="s">
        <v>52</v>
      </c>
      <c r="M17" s="2" t="s">
        <v>535</v>
      </c>
      <c r="N17" s="2" t="s">
        <v>52</v>
      </c>
    </row>
    <row r="18" spans="1:14" ht="30" customHeight="1" x14ac:dyDescent="0.3">
      <c r="A18" s="10" t="s">
        <v>158</v>
      </c>
      <c r="B18" s="10" t="s">
        <v>156</v>
      </c>
      <c r="C18" s="10" t="s">
        <v>157</v>
      </c>
      <c r="D18" s="10" t="s">
        <v>74</v>
      </c>
      <c r="E18" s="18">
        <f>일위대가!F99</f>
        <v>9346</v>
      </c>
      <c r="F18" s="18">
        <f>일위대가!H99</f>
        <v>27904</v>
      </c>
      <c r="G18" s="18">
        <f>일위대가!J99</f>
        <v>279</v>
      </c>
      <c r="H18" s="18">
        <f t="shared" si="0"/>
        <v>37529</v>
      </c>
      <c r="I18" s="10" t="s">
        <v>543</v>
      </c>
      <c r="J18" s="10" t="s">
        <v>544</v>
      </c>
      <c r="K18" s="2" t="s">
        <v>52</v>
      </c>
      <c r="L18" s="2" t="s">
        <v>52</v>
      </c>
      <c r="M18" s="2" t="s">
        <v>544</v>
      </c>
      <c r="N18" s="2" t="s">
        <v>52</v>
      </c>
    </row>
    <row r="19" spans="1:14" ht="30" customHeight="1" x14ac:dyDescent="0.3">
      <c r="A19" s="10" t="s">
        <v>163</v>
      </c>
      <c r="B19" s="10" t="s">
        <v>160</v>
      </c>
      <c r="C19" s="10" t="s">
        <v>161</v>
      </c>
      <c r="D19" s="10" t="s">
        <v>162</v>
      </c>
      <c r="E19" s="18">
        <f>일위대가!F111</f>
        <v>12796</v>
      </c>
      <c r="F19" s="18">
        <f>일위대가!H111</f>
        <v>7017</v>
      </c>
      <c r="G19" s="18">
        <f>일위대가!J111</f>
        <v>227</v>
      </c>
      <c r="H19" s="18">
        <f t="shared" si="0"/>
        <v>20040</v>
      </c>
      <c r="I19" s="10" t="s">
        <v>553</v>
      </c>
      <c r="J19" s="10" t="s">
        <v>52</v>
      </c>
      <c r="K19" s="2" t="s">
        <v>52</v>
      </c>
      <c r="L19" s="2" t="s">
        <v>52</v>
      </c>
      <c r="M19" s="2" t="s">
        <v>52</v>
      </c>
      <c r="N19" s="2" t="s">
        <v>52</v>
      </c>
    </row>
    <row r="20" spans="1:14" ht="30" customHeight="1" x14ac:dyDescent="0.3">
      <c r="A20" s="10" t="s">
        <v>170</v>
      </c>
      <c r="B20" s="10" t="s">
        <v>167</v>
      </c>
      <c r="C20" s="10" t="s">
        <v>168</v>
      </c>
      <c r="D20" s="10" t="s">
        <v>169</v>
      </c>
      <c r="E20" s="18">
        <f>일위대가!F116</f>
        <v>565</v>
      </c>
      <c r="F20" s="18">
        <f>일위대가!H116</f>
        <v>4483</v>
      </c>
      <c r="G20" s="18">
        <f>일위대가!J116</f>
        <v>0</v>
      </c>
      <c r="H20" s="18">
        <f t="shared" si="0"/>
        <v>5048</v>
      </c>
      <c r="I20" s="10" t="s">
        <v>585</v>
      </c>
      <c r="J20" s="10" t="s">
        <v>586</v>
      </c>
      <c r="K20" s="2" t="s">
        <v>52</v>
      </c>
      <c r="L20" s="2" t="s">
        <v>52</v>
      </c>
      <c r="M20" s="2" t="s">
        <v>586</v>
      </c>
      <c r="N20" s="2" t="s">
        <v>52</v>
      </c>
    </row>
    <row r="21" spans="1:14" ht="30" customHeight="1" x14ac:dyDescent="0.3">
      <c r="A21" s="10" t="s">
        <v>174</v>
      </c>
      <c r="B21" s="10" t="s">
        <v>172</v>
      </c>
      <c r="C21" s="10" t="s">
        <v>173</v>
      </c>
      <c r="D21" s="10" t="s">
        <v>74</v>
      </c>
      <c r="E21" s="18">
        <f>일위대가!F123</f>
        <v>2459</v>
      </c>
      <c r="F21" s="18">
        <f>일위대가!H123</f>
        <v>17426</v>
      </c>
      <c r="G21" s="18">
        <f>일위대가!J123</f>
        <v>522</v>
      </c>
      <c r="H21" s="18">
        <f t="shared" si="0"/>
        <v>20407</v>
      </c>
      <c r="I21" s="10" t="s">
        <v>597</v>
      </c>
      <c r="J21" s="10" t="s">
        <v>52</v>
      </c>
      <c r="K21" s="2" t="s">
        <v>52</v>
      </c>
      <c r="L21" s="2" t="s">
        <v>52</v>
      </c>
      <c r="M21" s="2" t="s">
        <v>52</v>
      </c>
      <c r="N21" s="2" t="s">
        <v>52</v>
      </c>
    </row>
    <row r="22" spans="1:14" ht="30" customHeight="1" x14ac:dyDescent="0.3">
      <c r="A22" s="10" t="s">
        <v>178</v>
      </c>
      <c r="B22" s="10" t="s">
        <v>176</v>
      </c>
      <c r="C22" s="10" t="s">
        <v>177</v>
      </c>
      <c r="D22" s="10" t="s">
        <v>74</v>
      </c>
      <c r="E22" s="18">
        <f>일위대가!F128</f>
        <v>0</v>
      </c>
      <c r="F22" s="18">
        <f>일위대가!H128</f>
        <v>11427</v>
      </c>
      <c r="G22" s="18">
        <f>일위대가!J128</f>
        <v>184</v>
      </c>
      <c r="H22" s="18">
        <f t="shared" si="0"/>
        <v>11611</v>
      </c>
      <c r="I22" s="10" t="s">
        <v>611</v>
      </c>
      <c r="J22" s="10" t="s">
        <v>612</v>
      </c>
      <c r="K22" s="2" t="s">
        <v>52</v>
      </c>
      <c r="L22" s="2" t="s">
        <v>52</v>
      </c>
      <c r="M22" s="2" t="s">
        <v>612</v>
      </c>
      <c r="N22" s="2" t="s">
        <v>52</v>
      </c>
    </row>
    <row r="23" spans="1:14" ht="30" customHeight="1" x14ac:dyDescent="0.3">
      <c r="A23" s="10" t="s">
        <v>182</v>
      </c>
      <c r="B23" s="10" t="s">
        <v>180</v>
      </c>
      <c r="C23" s="10" t="s">
        <v>181</v>
      </c>
      <c r="D23" s="10" t="s">
        <v>74</v>
      </c>
      <c r="E23" s="18">
        <f>일위대가!F133</f>
        <v>0</v>
      </c>
      <c r="F23" s="18">
        <f>일위대가!H133</f>
        <v>2190</v>
      </c>
      <c r="G23" s="18">
        <f>일위대가!J133</f>
        <v>65</v>
      </c>
      <c r="H23" s="18">
        <f t="shared" si="0"/>
        <v>2255</v>
      </c>
      <c r="I23" s="10" t="s">
        <v>622</v>
      </c>
      <c r="J23" s="10" t="s">
        <v>623</v>
      </c>
      <c r="K23" s="2" t="s">
        <v>52</v>
      </c>
      <c r="L23" s="2" t="s">
        <v>52</v>
      </c>
      <c r="M23" s="2" t="s">
        <v>623</v>
      </c>
      <c r="N23" s="2" t="s">
        <v>52</v>
      </c>
    </row>
    <row r="24" spans="1:14" ht="30" customHeight="1" x14ac:dyDescent="0.3">
      <c r="A24" s="10" t="s">
        <v>185</v>
      </c>
      <c r="B24" s="10" t="s">
        <v>180</v>
      </c>
      <c r="C24" s="10" t="s">
        <v>184</v>
      </c>
      <c r="D24" s="10" t="s">
        <v>74</v>
      </c>
      <c r="E24" s="18">
        <f>일위대가!F139</f>
        <v>0</v>
      </c>
      <c r="F24" s="18">
        <f>일위대가!H139</f>
        <v>2628</v>
      </c>
      <c r="G24" s="18">
        <f>일위대가!J139</f>
        <v>65</v>
      </c>
      <c r="H24" s="18">
        <f t="shared" si="0"/>
        <v>2693</v>
      </c>
      <c r="I24" s="10" t="s">
        <v>631</v>
      </c>
      <c r="J24" s="10" t="s">
        <v>623</v>
      </c>
      <c r="K24" s="2" t="s">
        <v>52</v>
      </c>
      <c r="L24" s="2" t="s">
        <v>52</v>
      </c>
      <c r="M24" s="2" t="s">
        <v>623</v>
      </c>
      <c r="N24" s="2" t="s">
        <v>52</v>
      </c>
    </row>
    <row r="25" spans="1:14" ht="30" customHeight="1" x14ac:dyDescent="0.3">
      <c r="A25" s="10" t="s">
        <v>188</v>
      </c>
      <c r="B25" s="10" t="s">
        <v>187</v>
      </c>
      <c r="C25" s="10" t="s">
        <v>52</v>
      </c>
      <c r="D25" s="10" t="s">
        <v>169</v>
      </c>
      <c r="E25" s="18">
        <f>일위대가!F147</f>
        <v>0</v>
      </c>
      <c r="F25" s="18">
        <f>일위대가!H147</f>
        <v>3584</v>
      </c>
      <c r="G25" s="18">
        <f>일위대가!J147</f>
        <v>71</v>
      </c>
      <c r="H25" s="18">
        <f t="shared" si="0"/>
        <v>3655</v>
      </c>
      <c r="I25" s="10" t="s">
        <v>638</v>
      </c>
      <c r="J25" s="10" t="s">
        <v>639</v>
      </c>
      <c r="K25" s="2" t="s">
        <v>52</v>
      </c>
      <c r="L25" s="2" t="s">
        <v>52</v>
      </c>
      <c r="M25" s="2" t="s">
        <v>639</v>
      </c>
      <c r="N25" s="2" t="s">
        <v>52</v>
      </c>
    </row>
    <row r="26" spans="1:14" ht="30" customHeight="1" x14ac:dyDescent="0.3">
      <c r="A26" s="10" t="s">
        <v>194</v>
      </c>
      <c r="B26" s="10" t="s">
        <v>192</v>
      </c>
      <c r="C26" s="10" t="s">
        <v>193</v>
      </c>
      <c r="D26" s="10" t="s">
        <v>59</v>
      </c>
      <c r="E26" s="18">
        <f>일위대가!F158</f>
        <v>286240</v>
      </c>
      <c r="F26" s="18">
        <f>일위대가!H158</f>
        <v>310933</v>
      </c>
      <c r="G26" s="18">
        <f>일위대가!J158</f>
        <v>4583</v>
      </c>
      <c r="H26" s="18">
        <f t="shared" si="0"/>
        <v>601756</v>
      </c>
      <c r="I26" s="10" t="s">
        <v>649</v>
      </c>
      <c r="J26" s="10" t="s">
        <v>52</v>
      </c>
      <c r="K26" s="2" t="s">
        <v>52</v>
      </c>
      <c r="L26" s="2" t="s">
        <v>52</v>
      </c>
      <c r="M26" s="2" t="s">
        <v>52</v>
      </c>
      <c r="N26" s="2" t="s">
        <v>52</v>
      </c>
    </row>
    <row r="27" spans="1:14" ht="30" customHeight="1" x14ac:dyDescent="0.3">
      <c r="A27" s="10" t="s">
        <v>200</v>
      </c>
      <c r="B27" s="10" t="s">
        <v>198</v>
      </c>
      <c r="C27" s="10" t="s">
        <v>199</v>
      </c>
      <c r="D27" s="10" t="s">
        <v>74</v>
      </c>
      <c r="E27" s="18">
        <f>일위대가!F164</f>
        <v>641</v>
      </c>
      <c r="F27" s="18">
        <f>일위대가!H164</f>
        <v>7443</v>
      </c>
      <c r="G27" s="18">
        <f>일위대가!J164</f>
        <v>0</v>
      </c>
      <c r="H27" s="18">
        <f t="shared" si="0"/>
        <v>8084</v>
      </c>
      <c r="I27" s="10" t="s">
        <v>678</v>
      </c>
      <c r="J27" s="10" t="s">
        <v>679</v>
      </c>
      <c r="K27" s="2" t="s">
        <v>52</v>
      </c>
      <c r="L27" s="2" t="s">
        <v>52</v>
      </c>
      <c r="M27" s="2" t="s">
        <v>679</v>
      </c>
      <c r="N27" s="2" t="s">
        <v>52</v>
      </c>
    </row>
    <row r="28" spans="1:14" ht="30" customHeight="1" x14ac:dyDescent="0.3">
      <c r="A28" s="10" t="s">
        <v>203</v>
      </c>
      <c r="B28" s="10" t="s">
        <v>198</v>
      </c>
      <c r="C28" s="10" t="s">
        <v>202</v>
      </c>
      <c r="D28" s="10" t="s">
        <v>74</v>
      </c>
      <c r="E28" s="18">
        <f>일위대가!F170</f>
        <v>641</v>
      </c>
      <c r="F28" s="18">
        <f>일위대가!H170</f>
        <v>8932</v>
      </c>
      <c r="G28" s="18">
        <f>일위대가!J170</f>
        <v>0</v>
      </c>
      <c r="H28" s="18">
        <f t="shared" si="0"/>
        <v>9573</v>
      </c>
      <c r="I28" s="10" t="s">
        <v>691</v>
      </c>
      <c r="J28" s="10" t="s">
        <v>679</v>
      </c>
      <c r="K28" s="2" t="s">
        <v>52</v>
      </c>
      <c r="L28" s="2" t="s">
        <v>52</v>
      </c>
      <c r="M28" s="2" t="s">
        <v>679</v>
      </c>
      <c r="N28" s="2" t="s">
        <v>52</v>
      </c>
    </row>
    <row r="29" spans="1:14" ht="30" customHeight="1" x14ac:dyDescent="0.3">
      <c r="A29" s="10" t="s">
        <v>206</v>
      </c>
      <c r="B29" s="10" t="s">
        <v>205</v>
      </c>
      <c r="C29" s="10" t="s">
        <v>52</v>
      </c>
      <c r="D29" s="10" t="s">
        <v>74</v>
      </c>
      <c r="E29" s="18">
        <f>일위대가!F187</f>
        <v>7364</v>
      </c>
      <c r="F29" s="18">
        <f>일위대가!H187</f>
        <v>13575</v>
      </c>
      <c r="G29" s="18">
        <f>일위대가!J187</f>
        <v>0</v>
      </c>
      <c r="H29" s="18">
        <f t="shared" si="0"/>
        <v>20939</v>
      </c>
      <c r="I29" s="10" t="s">
        <v>700</v>
      </c>
      <c r="J29" s="10" t="s">
        <v>52</v>
      </c>
      <c r="K29" s="2" t="s">
        <v>52</v>
      </c>
      <c r="L29" s="2" t="s">
        <v>52</v>
      </c>
      <c r="M29" s="2" t="s">
        <v>52</v>
      </c>
      <c r="N29" s="2" t="s">
        <v>52</v>
      </c>
    </row>
    <row r="30" spans="1:14" ht="30" customHeight="1" x14ac:dyDescent="0.3">
      <c r="A30" s="10" t="s">
        <v>239</v>
      </c>
      <c r="B30" s="10" t="s">
        <v>237</v>
      </c>
      <c r="C30" s="10" t="s">
        <v>238</v>
      </c>
      <c r="D30" s="10" t="s">
        <v>169</v>
      </c>
      <c r="E30" s="18">
        <f>일위대가!F196</f>
        <v>15249</v>
      </c>
      <c r="F30" s="18">
        <f>일위대가!H196</f>
        <v>9202</v>
      </c>
      <c r="G30" s="18">
        <f>일위대가!J196</f>
        <v>2122</v>
      </c>
      <c r="H30" s="18">
        <f t="shared" si="0"/>
        <v>26573</v>
      </c>
      <c r="I30" s="10" t="s">
        <v>735</v>
      </c>
      <c r="J30" s="10" t="s">
        <v>52</v>
      </c>
      <c r="K30" s="2" t="s">
        <v>52</v>
      </c>
      <c r="L30" s="2" t="s">
        <v>52</v>
      </c>
      <c r="M30" s="2" t="s">
        <v>52</v>
      </c>
      <c r="N30" s="2" t="s">
        <v>52</v>
      </c>
    </row>
    <row r="31" spans="1:14" ht="30" customHeight="1" x14ac:dyDescent="0.3">
      <c r="A31" s="10" t="s">
        <v>245</v>
      </c>
      <c r="B31" s="10" t="s">
        <v>243</v>
      </c>
      <c r="C31" s="10" t="s">
        <v>244</v>
      </c>
      <c r="D31" s="10" t="s">
        <v>139</v>
      </c>
      <c r="E31" s="18">
        <f>일위대가!F202</f>
        <v>2274</v>
      </c>
      <c r="F31" s="18">
        <f>일위대가!H202</f>
        <v>656754</v>
      </c>
      <c r="G31" s="18">
        <f>일위대가!J202</f>
        <v>0</v>
      </c>
      <c r="H31" s="18">
        <f t="shared" si="0"/>
        <v>659028</v>
      </c>
      <c r="I31" s="10" t="s">
        <v>752</v>
      </c>
      <c r="J31" s="10" t="s">
        <v>753</v>
      </c>
      <c r="K31" s="2" t="s">
        <v>52</v>
      </c>
      <c r="L31" s="2" t="s">
        <v>52</v>
      </c>
      <c r="M31" s="2" t="s">
        <v>753</v>
      </c>
      <c r="N31" s="2" t="s">
        <v>52</v>
      </c>
    </row>
    <row r="32" spans="1:14" ht="30" customHeight="1" x14ac:dyDescent="0.3">
      <c r="A32" s="10" t="s">
        <v>249</v>
      </c>
      <c r="B32" s="10" t="s">
        <v>247</v>
      </c>
      <c r="C32" s="10" t="s">
        <v>248</v>
      </c>
      <c r="D32" s="10" t="s">
        <v>74</v>
      </c>
      <c r="E32" s="18">
        <f>일위대가!F207</f>
        <v>0</v>
      </c>
      <c r="F32" s="18">
        <f>일위대가!H207</f>
        <v>4790</v>
      </c>
      <c r="G32" s="18">
        <f>일위대가!J207</f>
        <v>0</v>
      </c>
      <c r="H32" s="18">
        <f t="shared" si="0"/>
        <v>4790</v>
      </c>
      <c r="I32" s="10" t="s">
        <v>765</v>
      </c>
      <c r="J32" s="10" t="s">
        <v>766</v>
      </c>
      <c r="K32" s="2" t="s">
        <v>52</v>
      </c>
      <c r="L32" s="2" t="s">
        <v>52</v>
      </c>
      <c r="M32" s="2" t="s">
        <v>766</v>
      </c>
      <c r="N32" s="2" t="s">
        <v>52</v>
      </c>
    </row>
    <row r="33" spans="1:14" ht="30" customHeight="1" x14ac:dyDescent="0.3">
      <c r="A33" s="10" t="s">
        <v>343</v>
      </c>
      <c r="B33" s="10" t="s">
        <v>341</v>
      </c>
      <c r="C33" s="10" t="s">
        <v>342</v>
      </c>
      <c r="D33" s="10" t="s">
        <v>59</v>
      </c>
      <c r="E33" s="18">
        <f>일위대가!F214</f>
        <v>0</v>
      </c>
      <c r="F33" s="18">
        <f>일위대가!H214</f>
        <v>0</v>
      </c>
      <c r="G33" s="18">
        <f>일위대가!J214</f>
        <v>171253</v>
      </c>
      <c r="H33" s="18">
        <f t="shared" si="0"/>
        <v>171253</v>
      </c>
      <c r="I33" s="10" t="s">
        <v>772</v>
      </c>
      <c r="J33" s="10" t="s">
        <v>333</v>
      </c>
      <c r="K33" s="2" t="s">
        <v>52</v>
      </c>
      <c r="L33" s="2" t="s">
        <v>52</v>
      </c>
      <c r="M33" s="2" t="s">
        <v>333</v>
      </c>
      <c r="N33" s="2" t="s">
        <v>52</v>
      </c>
    </row>
    <row r="34" spans="1:14" ht="30" customHeight="1" x14ac:dyDescent="0.3">
      <c r="A34" s="10" t="s">
        <v>346</v>
      </c>
      <c r="B34" s="10" t="s">
        <v>345</v>
      </c>
      <c r="C34" s="10" t="s">
        <v>342</v>
      </c>
      <c r="D34" s="10" t="s">
        <v>59</v>
      </c>
      <c r="E34" s="18">
        <f>일위대가!F221</f>
        <v>0</v>
      </c>
      <c r="F34" s="18">
        <f>일위대가!H221</f>
        <v>0</v>
      </c>
      <c r="G34" s="18">
        <f>일위대가!J221</f>
        <v>171253</v>
      </c>
      <c r="H34" s="18">
        <f t="shared" si="0"/>
        <v>171253</v>
      </c>
      <c r="I34" s="10" t="s">
        <v>783</v>
      </c>
      <c r="J34" s="10" t="s">
        <v>333</v>
      </c>
      <c r="K34" s="2" t="s">
        <v>52</v>
      </c>
      <c r="L34" s="2" t="s">
        <v>52</v>
      </c>
      <c r="M34" s="2" t="s">
        <v>333</v>
      </c>
      <c r="N34" s="2" t="s">
        <v>52</v>
      </c>
    </row>
    <row r="35" spans="1:14" ht="30" customHeight="1" x14ac:dyDescent="0.3">
      <c r="A35" s="10" t="s">
        <v>779</v>
      </c>
      <c r="B35" s="10" t="s">
        <v>777</v>
      </c>
      <c r="C35" s="10" t="s">
        <v>778</v>
      </c>
      <c r="D35" s="10" t="s">
        <v>482</v>
      </c>
      <c r="E35" s="18">
        <f>일위대가!F228</f>
        <v>6613</v>
      </c>
      <c r="F35" s="18">
        <f>일위대가!H228</f>
        <v>42267</v>
      </c>
      <c r="G35" s="18">
        <f>일위대가!J228</f>
        <v>26197</v>
      </c>
      <c r="H35" s="18">
        <f t="shared" si="0"/>
        <v>75077</v>
      </c>
      <c r="I35" s="10" t="s">
        <v>789</v>
      </c>
      <c r="J35" s="10" t="s">
        <v>790</v>
      </c>
      <c r="K35" s="2" t="s">
        <v>791</v>
      </c>
      <c r="L35" s="2" t="s">
        <v>52</v>
      </c>
      <c r="M35" s="2" t="s">
        <v>790</v>
      </c>
      <c r="N35" s="2" t="s">
        <v>61</v>
      </c>
    </row>
    <row r="36" spans="1:14" ht="30" customHeight="1" x14ac:dyDescent="0.3">
      <c r="A36" s="10" t="s">
        <v>393</v>
      </c>
      <c r="B36" s="10" t="s">
        <v>67</v>
      </c>
      <c r="C36" s="10" t="s">
        <v>392</v>
      </c>
      <c r="D36" s="10" t="s">
        <v>69</v>
      </c>
      <c r="E36" s="18">
        <f>일위대가!F233</f>
        <v>0</v>
      </c>
      <c r="F36" s="18">
        <f>일위대가!H233</f>
        <v>77934</v>
      </c>
      <c r="G36" s="18">
        <f>일위대가!J233</f>
        <v>0</v>
      </c>
      <c r="H36" s="18">
        <f t="shared" ref="H36:H67" si="1">E36+F36+G36</f>
        <v>77934</v>
      </c>
      <c r="I36" s="10" t="s">
        <v>805</v>
      </c>
      <c r="J36" s="10" t="s">
        <v>362</v>
      </c>
      <c r="K36" s="2" t="s">
        <v>52</v>
      </c>
      <c r="L36" s="2" t="s">
        <v>52</v>
      </c>
      <c r="M36" s="2" t="s">
        <v>362</v>
      </c>
      <c r="N36" s="2" t="s">
        <v>52</v>
      </c>
    </row>
    <row r="37" spans="1:14" ht="30" customHeight="1" x14ac:dyDescent="0.3">
      <c r="A37" s="10" t="s">
        <v>440</v>
      </c>
      <c r="B37" s="10" t="s">
        <v>438</v>
      </c>
      <c r="C37" s="10" t="s">
        <v>439</v>
      </c>
      <c r="D37" s="10" t="s">
        <v>74</v>
      </c>
      <c r="E37" s="18">
        <f>일위대가!F238</f>
        <v>0</v>
      </c>
      <c r="F37" s="18">
        <f>일위대가!H238</f>
        <v>10754</v>
      </c>
      <c r="G37" s="18">
        <f>일위대가!J238</f>
        <v>0</v>
      </c>
      <c r="H37" s="18">
        <f t="shared" si="1"/>
        <v>10754</v>
      </c>
      <c r="I37" s="10" t="s">
        <v>809</v>
      </c>
      <c r="J37" s="10" t="s">
        <v>810</v>
      </c>
      <c r="K37" s="2" t="s">
        <v>52</v>
      </c>
      <c r="L37" s="2" t="s">
        <v>52</v>
      </c>
      <c r="M37" s="2" t="s">
        <v>810</v>
      </c>
      <c r="N37" s="2" t="s">
        <v>52</v>
      </c>
    </row>
    <row r="38" spans="1:14" ht="30" customHeight="1" x14ac:dyDescent="0.3">
      <c r="A38" s="10" t="s">
        <v>444</v>
      </c>
      <c r="B38" s="10" t="s">
        <v>442</v>
      </c>
      <c r="C38" s="10" t="s">
        <v>443</v>
      </c>
      <c r="D38" s="10" t="s">
        <v>74</v>
      </c>
      <c r="E38" s="18">
        <f>일위대가!F243</f>
        <v>923</v>
      </c>
      <c r="F38" s="18">
        <f>일위대가!H243</f>
        <v>0</v>
      </c>
      <c r="G38" s="18">
        <f>일위대가!J243</f>
        <v>0</v>
      </c>
      <c r="H38" s="18">
        <f t="shared" si="1"/>
        <v>923</v>
      </c>
      <c r="I38" s="10" t="s">
        <v>814</v>
      </c>
      <c r="J38" s="10" t="s">
        <v>52</v>
      </c>
      <c r="K38" s="2" t="s">
        <v>52</v>
      </c>
      <c r="L38" s="2" t="s">
        <v>52</v>
      </c>
      <c r="M38" s="2" t="s">
        <v>52</v>
      </c>
      <c r="N38" s="2" t="s">
        <v>52</v>
      </c>
    </row>
    <row r="39" spans="1:14" ht="30" customHeight="1" x14ac:dyDescent="0.3">
      <c r="A39" s="10" t="s">
        <v>458</v>
      </c>
      <c r="B39" s="10" t="s">
        <v>455</v>
      </c>
      <c r="C39" s="10" t="s">
        <v>456</v>
      </c>
      <c r="D39" s="10" t="s">
        <v>457</v>
      </c>
      <c r="E39" s="18">
        <f>일위대가!F248</f>
        <v>0</v>
      </c>
      <c r="F39" s="18">
        <f>일위대가!H248</f>
        <v>157065</v>
      </c>
      <c r="G39" s="18">
        <f>일위대가!J248</f>
        <v>0</v>
      </c>
      <c r="H39" s="18">
        <f t="shared" si="1"/>
        <v>157065</v>
      </c>
      <c r="I39" s="10" t="s">
        <v>823</v>
      </c>
      <c r="J39" s="10" t="s">
        <v>824</v>
      </c>
      <c r="K39" s="2" t="s">
        <v>52</v>
      </c>
      <c r="L39" s="2" t="s">
        <v>52</v>
      </c>
      <c r="M39" s="2" t="s">
        <v>824</v>
      </c>
      <c r="N39" s="2" t="s">
        <v>52</v>
      </c>
    </row>
    <row r="40" spans="1:14" ht="30" customHeight="1" x14ac:dyDescent="0.3">
      <c r="A40" s="10" t="s">
        <v>830</v>
      </c>
      <c r="B40" s="10" t="s">
        <v>480</v>
      </c>
      <c r="C40" s="10" t="s">
        <v>831</v>
      </c>
      <c r="D40" s="10" t="s">
        <v>482</v>
      </c>
      <c r="E40" s="18">
        <f>일위대가!F255</f>
        <v>17718</v>
      </c>
      <c r="F40" s="18">
        <f>일위대가!H255</f>
        <v>42267</v>
      </c>
      <c r="G40" s="18">
        <f>일위대가!J255</f>
        <v>21332</v>
      </c>
      <c r="H40" s="18">
        <f t="shared" si="1"/>
        <v>81317</v>
      </c>
      <c r="I40" s="10" t="s">
        <v>832</v>
      </c>
      <c r="J40" s="10" t="s">
        <v>833</v>
      </c>
      <c r="K40" s="2" t="s">
        <v>791</v>
      </c>
      <c r="L40" s="2" t="s">
        <v>52</v>
      </c>
      <c r="M40" s="2" t="s">
        <v>833</v>
      </c>
      <c r="N40" s="2" t="s">
        <v>61</v>
      </c>
    </row>
    <row r="41" spans="1:14" ht="30" customHeight="1" x14ac:dyDescent="0.3">
      <c r="A41" s="10" t="s">
        <v>841</v>
      </c>
      <c r="B41" s="10" t="s">
        <v>842</v>
      </c>
      <c r="C41" s="10" t="s">
        <v>843</v>
      </c>
      <c r="D41" s="10" t="s">
        <v>482</v>
      </c>
      <c r="E41" s="18">
        <f>일위대가!F262</f>
        <v>1734</v>
      </c>
      <c r="F41" s="18">
        <f>일위대가!H262</f>
        <v>28949</v>
      </c>
      <c r="G41" s="18">
        <f>일위대가!J262</f>
        <v>529</v>
      </c>
      <c r="H41" s="18">
        <f t="shared" si="1"/>
        <v>31212</v>
      </c>
      <c r="I41" s="10" t="s">
        <v>844</v>
      </c>
      <c r="J41" s="10" t="s">
        <v>845</v>
      </c>
      <c r="K41" s="2" t="s">
        <v>791</v>
      </c>
      <c r="L41" s="2" t="s">
        <v>52</v>
      </c>
      <c r="M41" s="2" t="s">
        <v>845</v>
      </c>
      <c r="N41" s="2" t="s">
        <v>61</v>
      </c>
    </row>
    <row r="42" spans="1:14" ht="30" customHeight="1" x14ac:dyDescent="0.3">
      <c r="A42" s="10" t="s">
        <v>483</v>
      </c>
      <c r="B42" s="10" t="s">
        <v>480</v>
      </c>
      <c r="C42" s="10" t="s">
        <v>481</v>
      </c>
      <c r="D42" s="10" t="s">
        <v>482</v>
      </c>
      <c r="E42" s="18">
        <f>일위대가!F269</f>
        <v>7574</v>
      </c>
      <c r="F42" s="18">
        <f>일위대가!H269</f>
        <v>42267</v>
      </c>
      <c r="G42" s="18">
        <f>일위대가!J269</f>
        <v>12301</v>
      </c>
      <c r="H42" s="18">
        <f t="shared" si="1"/>
        <v>62142</v>
      </c>
      <c r="I42" s="10" t="s">
        <v>858</v>
      </c>
      <c r="J42" s="10" t="s">
        <v>833</v>
      </c>
      <c r="K42" s="2" t="s">
        <v>791</v>
      </c>
      <c r="L42" s="2" t="s">
        <v>52</v>
      </c>
      <c r="M42" s="2" t="s">
        <v>833</v>
      </c>
      <c r="N42" s="2" t="s">
        <v>61</v>
      </c>
    </row>
    <row r="43" spans="1:14" ht="30" customHeight="1" x14ac:dyDescent="0.3">
      <c r="A43" s="10" t="s">
        <v>487</v>
      </c>
      <c r="B43" s="10" t="s">
        <v>485</v>
      </c>
      <c r="C43" s="10" t="s">
        <v>486</v>
      </c>
      <c r="D43" s="10" t="s">
        <v>482</v>
      </c>
      <c r="E43" s="18">
        <f>일위대가!F276</f>
        <v>3112</v>
      </c>
      <c r="F43" s="18">
        <f>일위대가!H276</f>
        <v>28949</v>
      </c>
      <c r="G43" s="18">
        <f>일위대가!J276</f>
        <v>1680</v>
      </c>
      <c r="H43" s="18">
        <f t="shared" si="1"/>
        <v>33741</v>
      </c>
      <c r="I43" s="10" t="s">
        <v>866</v>
      </c>
      <c r="J43" s="10" t="s">
        <v>867</v>
      </c>
      <c r="K43" s="2" t="s">
        <v>791</v>
      </c>
      <c r="L43" s="2" t="s">
        <v>52</v>
      </c>
      <c r="M43" s="2" t="s">
        <v>867</v>
      </c>
      <c r="N43" s="2" t="s">
        <v>61</v>
      </c>
    </row>
    <row r="44" spans="1:14" ht="30" customHeight="1" x14ac:dyDescent="0.3">
      <c r="A44" s="10" t="s">
        <v>505</v>
      </c>
      <c r="B44" s="10" t="s">
        <v>503</v>
      </c>
      <c r="C44" s="10" t="s">
        <v>504</v>
      </c>
      <c r="D44" s="10" t="s">
        <v>74</v>
      </c>
      <c r="E44" s="18">
        <f>일위대가!F281</f>
        <v>0</v>
      </c>
      <c r="F44" s="18">
        <f>일위대가!H281</f>
        <v>1154</v>
      </c>
      <c r="G44" s="18">
        <f>일위대가!J281</f>
        <v>0</v>
      </c>
      <c r="H44" s="18">
        <f t="shared" si="1"/>
        <v>1154</v>
      </c>
      <c r="I44" s="10" t="s">
        <v>875</v>
      </c>
      <c r="J44" s="10" t="s">
        <v>498</v>
      </c>
      <c r="K44" s="2" t="s">
        <v>52</v>
      </c>
      <c r="L44" s="2" t="s">
        <v>52</v>
      </c>
      <c r="M44" s="2" t="s">
        <v>498</v>
      </c>
      <c r="N44" s="2" t="s">
        <v>52</v>
      </c>
    </row>
    <row r="45" spans="1:14" ht="30" customHeight="1" x14ac:dyDescent="0.3">
      <c r="A45" s="10" t="s">
        <v>881</v>
      </c>
      <c r="B45" s="10" t="s">
        <v>882</v>
      </c>
      <c r="C45" s="10" t="s">
        <v>883</v>
      </c>
      <c r="D45" s="10" t="s">
        <v>482</v>
      </c>
      <c r="E45" s="18">
        <f>일위대가!F288</f>
        <v>29240</v>
      </c>
      <c r="F45" s="18">
        <f>일위대가!H288</f>
        <v>42267</v>
      </c>
      <c r="G45" s="18">
        <f>일위대가!J288</f>
        <v>63747</v>
      </c>
      <c r="H45" s="18">
        <f t="shared" si="1"/>
        <v>135254</v>
      </c>
      <c r="I45" s="10" t="s">
        <v>884</v>
      </c>
      <c r="J45" s="10" t="s">
        <v>885</v>
      </c>
      <c r="K45" s="2" t="s">
        <v>791</v>
      </c>
      <c r="L45" s="2" t="s">
        <v>52</v>
      </c>
      <c r="M45" s="2" t="s">
        <v>885</v>
      </c>
      <c r="N45" s="2" t="s">
        <v>61</v>
      </c>
    </row>
    <row r="46" spans="1:14" ht="30" customHeight="1" x14ac:dyDescent="0.3">
      <c r="A46" s="10" t="s">
        <v>528</v>
      </c>
      <c r="B46" s="10" t="s">
        <v>527</v>
      </c>
      <c r="C46" s="10" t="s">
        <v>149</v>
      </c>
      <c r="D46" s="10" t="s">
        <v>139</v>
      </c>
      <c r="E46" s="18">
        <f>일위대가!F294</f>
        <v>0</v>
      </c>
      <c r="F46" s="18">
        <f>일위대가!H294</f>
        <v>334276</v>
      </c>
      <c r="G46" s="18">
        <f>일위대가!J294</f>
        <v>6685</v>
      </c>
      <c r="H46" s="18">
        <f t="shared" si="1"/>
        <v>340961</v>
      </c>
      <c r="I46" s="10" t="s">
        <v>893</v>
      </c>
      <c r="J46" s="10" t="s">
        <v>522</v>
      </c>
      <c r="K46" s="2" t="s">
        <v>52</v>
      </c>
      <c r="L46" s="2" t="s">
        <v>52</v>
      </c>
      <c r="M46" s="2" t="s">
        <v>522</v>
      </c>
      <c r="N46" s="2" t="s">
        <v>52</v>
      </c>
    </row>
    <row r="47" spans="1:14" ht="30" customHeight="1" x14ac:dyDescent="0.3">
      <c r="A47" s="10" t="s">
        <v>531</v>
      </c>
      <c r="B47" s="10" t="s">
        <v>530</v>
      </c>
      <c r="C47" s="10" t="s">
        <v>149</v>
      </c>
      <c r="D47" s="10" t="s">
        <v>139</v>
      </c>
      <c r="E47" s="18">
        <f>일위대가!F299</f>
        <v>0</v>
      </c>
      <c r="F47" s="18">
        <f>일위대가!H299</f>
        <v>507398</v>
      </c>
      <c r="G47" s="18">
        <f>일위대가!J299</f>
        <v>0</v>
      </c>
      <c r="H47" s="18">
        <f t="shared" si="1"/>
        <v>507398</v>
      </c>
      <c r="I47" s="10" t="s">
        <v>900</v>
      </c>
      <c r="J47" s="10" t="s">
        <v>522</v>
      </c>
      <c r="K47" s="2" t="s">
        <v>52</v>
      </c>
      <c r="L47" s="2" t="s">
        <v>52</v>
      </c>
      <c r="M47" s="2" t="s">
        <v>522</v>
      </c>
      <c r="N47" s="2" t="s">
        <v>52</v>
      </c>
    </row>
    <row r="48" spans="1:14" ht="30" customHeight="1" x14ac:dyDescent="0.3">
      <c r="A48" s="10" t="s">
        <v>537</v>
      </c>
      <c r="B48" s="10" t="s">
        <v>536</v>
      </c>
      <c r="C48" s="10" t="s">
        <v>52</v>
      </c>
      <c r="D48" s="10" t="s">
        <v>74</v>
      </c>
      <c r="E48" s="18">
        <f>일위대가!F309</f>
        <v>2495</v>
      </c>
      <c r="F48" s="18">
        <f>일위대가!H309</f>
        <v>0</v>
      </c>
      <c r="G48" s="18">
        <f>일위대가!J309</f>
        <v>0</v>
      </c>
      <c r="H48" s="18">
        <f t="shared" si="1"/>
        <v>2495</v>
      </c>
      <c r="I48" s="10" t="s">
        <v>904</v>
      </c>
      <c r="J48" s="10" t="s">
        <v>905</v>
      </c>
      <c r="K48" s="2" t="s">
        <v>52</v>
      </c>
      <c r="L48" s="2" t="s">
        <v>52</v>
      </c>
      <c r="M48" s="2" t="s">
        <v>905</v>
      </c>
      <c r="N48" s="2" t="s">
        <v>52</v>
      </c>
    </row>
    <row r="49" spans="1:14" ht="30" customHeight="1" x14ac:dyDescent="0.3">
      <c r="A49" s="10" t="s">
        <v>540</v>
      </c>
      <c r="B49" s="10" t="s">
        <v>539</v>
      </c>
      <c r="C49" s="10" t="s">
        <v>153</v>
      </c>
      <c r="D49" s="10" t="s">
        <v>74</v>
      </c>
      <c r="E49" s="18">
        <f>일위대가!F315</f>
        <v>0</v>
      </c>
      <c r="F49" s="18">
        <f>일위대가!H315</f>
        <v>25745</v>
      </c>
      <c r="G49" s="18">
        <f>일위대가!J315</f>
        <v>772</v>
      </c>
      <c r="H49" s="18">
        <f t="shared" si="1"/>
        <v>26517</v>
      </c>
      <c r="I49" s="10" t="s">
        <v>931</v>
      </c>
      <c r="J49" s="10" t="s">
        <v>932</v>
      </c>
      <c r="K49" s="2" t="s">
        <v>52</v>
      </c>
      <c r="L49" s="2" t="s">
        <v>52</v>
      </c>
      <c r="M49" s="2" t="s">
        <v>932</v>
      </c>
      <c r="N49" s="2" t="s">
        <v>52</v>
      </c>
    </row>
    <row r="50" spans="1:14" ht="30" customHeight="1" x14ac:dyDescent="0.3">
      <c r="A50" s="10" t="s">
        <v>547</v>
      </c>
      <c r="B50" s="10" t="s">
        <v>545</v>
      </c>
      <c r="C50" s="10" t="s">
        <v>546</v>
      </c>
      <c r="D50" s="10" t="s">
        <v>74</v>
      </c>
      <c r="E50" s="18">
        <f>일위대가!F322</f>
        <v>9346</v>
      </c>
      <c r="F50" s="18">
        <f>일위대가!H322</f>
        <v>0</v>
      </c>
      <c r="G50" s="18">
        <f>일위대가!J322</f>
        <v>0</v>
      </c>
      <c r="H50" s="18">
        <f t="shared" si="1"/>
        <v>9346</v>
      </c>
      <c r="I50" s="10" t="s">
        <v>937</v>
      </c>
      <c r="J50" s="10" t="s">
        <v>544</v>
      </c>
      <c r="K50" s="2" t="s">
        <v>52</v>
      </c>
      <c r="L50" s="2" t="s">
        <v>52</v>
      </c>
      <c r="M50" s="2" t="s">
        <v>544</v>
      </c>
      <c r="N50" s="2" t="s">
        <v>52</v>
      </c>
    </row>
    <row r="51" spans="1:14" ht="30" customHeight="1" x14ac:dyDescent="0.3">
      <c r="A51" s="10" t="s">
        <v>550</v>
      </c>
      <c r="B51" s="10" t="s">
        <v>549</v>
      </c>
      <c r="C51" s="10" t="s">
        <v>153</v>
      </c>
      <c r="D51" s="10" t="s">
        <v>74</v>
      </c>
      <c r="E51" s="18">
        <f>일위대가!F328</f>
        <v>0</v>
      </c>
      <c r="F51" s="18">
        <f>일위대가!H328</f>
        <v>27904</v>
      </c>
      <c r="G51" s="18">
        <f>일위대가!J328</f>
        <v>279</v>
      </c>
      <c r="H51" s="18">
        <f t="shared" si="1"/>
        <v>28183</v>
      </c>
      <c r="I51" s="10" t="s">
        <v>952</v>
      </c>
      <c r="J51" s="10" t="s">
        <v>544</v>
      </c>
      <c r="K51" s="2" t="s">
        <v>52</v>
      </c>
      <c r="L51" s="2" t="s">
        <v>52</v>
      </c>
      <c r="M51" s="2" t="s">
        <v>544</v>
      </c>
      <c r="N51" s="2" t="s">
        <v>52</v>
      </c>
    </row>
    <row r="52" spans="1:14" ht="30" customHeight="1" x14ac:dyDescent="0.3">
      <c r="A52" s="10" t="s">
        <v>594</v>
      </c>
      <c r="B52" s="10" t="s">
        <v>592</v>
      </c>
      <c r="C52" s="10" t="s">
        <v>593</v>
      </c>
      <c r="D52" s="10" t="s">
        <v>169</v>
      </c>
      <c r="E52" s="18">
        <f>일위대가!F332</f>
        <v>0</v>
      </c>
      <c r="F52" s="18">
        <f>일위대가!H332</f>
        <v>4483</v>
      </c>
      <c r="G52" s="18">
        <f>일위대가!J332</f>
        <v>0</v>
      </c>
      <c r="H52" s="18">
        <f t="shared" si="1"/>
        <v>4483</v>
      </c>
      <c r="I52" s="10" t="s">
        <v>958</v>
      </c>
      <c r="J52" s="10" t="s">
        <v>586</v>
      </c>
      <c r="K52" s="2" t="s">
        <v>52</v>
      </c>
      <c r="L52" s="2" t="s">
        <v>52</v>
      </c>
      <c r="M52" s="2" t="s">
        <v>586</v>
      </c>
      <c r="N52" s="2" t="s">
        <v>52</v>
      </c>
    </row>
    <row r="53" spans="1:14" ht="30" customHeight="1" x14ac:dyDescent="0.3">
      <c r="A53" s="10" t="s">
        <v>608</v>
      </c>
      <c r="B53" s="10" t="s">
        <v>607</v>
      </c>
      <c r="C53" s="10" t="s">
        <v>504</v>
      </c>
      <c r="D53" s="10" t="s">
        <v>74</v>
      </c>
      <c r="E53" s="18">
        <f>일위대가!F338</f>
        <v>0</v>
      </c>
      <c r="F53" s="18">
        <f>일위대가!H338</f>
        <v>17426</v>
      </c>
      <c r="G53" s="18">
        <f>일위대가!J338</f>
        <v>522</v>
      </c>
      <c r="H53" s="18">
        <f t="shared" si="1"/>
        <v>17948</v>
      </c>
      <c r="I53" s="10" t="s">
        <v>964</v>
      </c>
      <c r="J53" s="10" t="s">
        <v>965</v>
      </c>
      <c r="K53" s="2" t="s">
        <v>52</v>
      </c>
      <c r="L53" s="2" t="s">
        <v>52</v>
      </c>
      <c r="M53" s="2" t="s">
        <v>965</v>
      </c>
      <c r="N53" s="2" t="s">
        <v>52</v>
      </c>
    </row>
    <row r="54" spans="1:14" ht="30" customHeight="1" x14ac:dyDescent="0.3">
      <c r="A54" s="10" t="s">
        <v>615</v>
      </c>
      <c r="B54" s="10" t="s">
        <v>613</v>
      </c>
      <c r="C54" s="10" t="s">
        <v>614</v>
      </c>
      <c r="D54" s="10" t="s">
        <v>98</v>
      </c>
      <c r="E54" s="18">
        <f>일위대가!F344</f>
        <v>0</v>
      </c>
      <c r="F54" s="18">
        <f>일위대가!H344</f>
        <v>91271</v>
      </c>
      <c r="G54" s="18">
        <f>일위대가!J344</f>
        <v>0</v>
      </c>
      <c r="H54" s="18">
        <f t="shared" si="1"/>
        <v>91271</v>
      </c>
      <c r="I54" s="10" t="s">
        <v>972</v>
      </c>
      <c r="J54" s="10" t="s">
        <v>973</v>
      </c>
      <c r="K54" s="2" t="s">
        <v>52</v>
      </c>
      <c r="L54" s="2" t="s">
        <v>52</v>
      </c>
      <c r="M54" s="2" t="s">
        <v>973</v>
      </c>
      <c r="N54" s="2" t="s">
        <v>52</v>
      </c>
    </row>
    <row r="55" spans="1:14" ht="30" customHeight="1" x14ac:dyDescent="0.3">
      <c r="A55" s="10" t="s">
        <v>619</v>
      </c>
      <c r="B55" s="10" t="s">
        <v>617</v>
      </c>
      <c r="C55" s="10" t="s">
        <v>618</v>
      </c>
      <c r="D55" s="10" t="s">
        <v>74</v>
      </c>
      <c r="E55" s="18">
        <f>일위대가!F350</f>
        <v>0</v>
      </c>
      <c r="F55" s="18">
        <f>일위대가!H350</f>
        <v>9237</v>
      </c>
      <c r="G55" s="18">
        <f>일위대가!J350</f>
        <v>184</v>
      </c>
      <c r="H55" s="18">
        <f t="shared" si="1"/>
        <v>9421</v>
      </c>
      <c r="I55" s="10" t="s">
        <v>981</v>
      </c>
      <c r="J55" s="10" t="s">
        <v>982</v>
      </c>
      <c r="K55" s="2" t="s">
        <v>52</v>
      </c>
      <c r="L55" s="2" t="s">
        <v>52</v>
      </c>
      <c r="M55" s="2" t="s">
        <v>982</v>
      </c>
      <c r="N55" s="2" t="s">
        <v>52</v>
      </c>
    </row>
    <row r="56" spans="1:14" ht="30" customHeight="1" x14ac:dyDescent="0.3">
      <c r="A56" s="10" t="s">
        <v>978</v>
      </c>
      <c r="B56" s="10" t="s">
        <v>976</v>
      </c>
      <c r="C56" s="10" t="s">
        <v>977</v>
      </c>
      <c r="D56" s="10" t="s">
        <v>98</v>
      </c>
      <c r="E56" s="18">
        <f>일위대가!F354</f>
        <v>0</v>
      </c>
      <c r="F56" s="18">
        <f>일위대가!H354</f>
        <v>91271</v>
      </c>
      <c r="G56" s="18">
        <f>일위대가!J354</f>
        <v>0</v>
      </c>
      <c r="H56" s="18">
        <f t="shared" si="1"/>
        <v>91271</v>
      </c>
      <c r="I56" s="10" t="s">
        <v>987</v>
      </c>
      <c r="J56" s="10" t="s">
        <v>973</v>
      </c>
      <c r="K56" s="2" t="s">
        <v>52</v>
      </c>
      <c r="L56" s="2" t="s">
        <v>52</v>
      </c>
      <c r="M56" s="2" t="s">
        <v>973</v>
      </c>
      <c r="N56" s="2" t="s">
        <v>52</v>
      </c>
    </row>
    <row r="57" spans="1:14" ht="30" customHeight="1" x14ac:dyDescent="0.3">
      <c r="A57" s="10" t="s">
        <v>670</v>
      </c>
      <c r="B57" s="10" t="s">
        <v>668</v>
      </c>
      <c r="C57" s="10" t="s">
        <v>669</v>
      </c>
      <c r="D57" s="10" t="s">
        <v>59</v>
      </c>
      <c r="E57" s="18">
        <f>일위대가!F360</f>
        <v>0</v>
      </c>
      <c r="F57" s="18">
        <f>일위대가!H360</f>
        <v>152775</v>
      </c>
      <c r="G57" s="18">
        <f>일위대가!J360</f>
        <v>4583</v>
      </c>
      <c r="H57" s="18">
        <f t="shared" si="1"/>
        <v>157358</v>
      </c>
      <c r="I57" s="10" t="s">
        <v>990</v>
      </c>
      <c r="J57" s="10" t="s">
        <v>991</v>
      </c>
      <c r="K57" s="2" t="s">
        <v>52</v>
      </c>
      <c r="L57" s="2" t="s">
        <v>52</v>
      </c>
      <c r="M57" s="2" t="s">
        <v>991</v>
      </c>
      <c r="N57" s="2" t="s">
        <v>52</v>
      </c>
    </row>
    <row r="58" spans="1:14" ht="30" customHeight="1" x14ac:dyDescent="0.3">
      <c r="A58" s="10" t="s">
        <v>674</v>
      </c>
      <c r="B58" s="10" t="s">
        <v>672</v>
      </c>
      <c r="C58" s="10" t="s">
        <v>673</v>
      </c>
      <c r="D58" s="10" t="s">
        <v>74</v>
      </c>
      <c r="E58" s="18">
        <f>일위대가!F365</f>
        <v>795</v>
      </c>
      <c r="F58" s="18">
        <f>일위대가!H365</f>
        <v>3393</v>
      </c>
      <c r="G58" s="18">
        <f>일위대가!J365</f>
        <v>0</v>
      </c>
      <c r="H58" s="18">
        <f t="shared" si="1"/>
        <v>4188</v>
      </c>
      <c r="I58" s="10" t="s">
        <v>998</v>
      </c>
      <c r="J58" s="10" t="s">
        <v>999</v>
      </c>
      <c r="K58" s="2" t="s">
        <v>52</v>
      </c>
      <c r="L58" s="2" t="s">
        <v>52</v>
      </c>
      <c r="M58" s="2" t="s">
        <v>999</v>
      </c>
      <c r="N58" s="2" t="s">
        <v>52</v>
      </c>
    </row>
    <row r="59" spans="1:14" ht="30" customHeight="1" x14ac:dyDescent="0.3">
      <c r="A59" s="10" t="s">
        <v>1001</v>
      </c>
      <c r="B59" s="10" t="s">
        <v>1000</v>
      </c>
      <c r="C59" s="10" t="s">
        <v>673</v>
      </c>
      <c r="D59" s="10" t="s">
        <v>74</v>
      </c>
      <c r="E59" s="18">
        <f>일위대가!F371</f>
        <v>795</v>
      </c>
      <c r="F59" s="18">
        <f>일위대가!H371</f>
        <v>0</v>
      </c>
      <c r="G59" s="18">
        <f>일위대가!J371</f>
        <v>0</v>
      </c>
      <c r="H59" s="18">
        <f t="shared" si="1"/>
        <v>795</v>
      </c>
      <c r="I59" s="10" t="s">
        <v>1007</v>
      </c>
      <c r="J59" s="10" t="s">
        <v>999</v>
      </c>
      <c r="K59" s="2" t="s">
        <v>52</v>
      </c>
      <c r="L59" s="2" t="s">
        <v>52</v>
      </c>
      <c r="M59" s="2" t="s">
        <v>999</v>
      </c>
      <c r="N59" s="2" t="s">
        <v>52</v>
      </c>
    </row>
    <row r="60" spans="1:14" ht="30" customHeight="1" x14ac:dyDescent="0.3">
      <c r="A60" s="10" t="s">
        <v>1004</v>
      </c>
      <c r="B60" s="10" t="s">
        <v>1000</v>
      </c>
      <c r="C60" s="10" t="s">
        <v>1003</v>
      </c>
      <c r="D60" s="10" t="s">
        <v>74</v>
      </c>
      <c r="E60" s="18">
        <f>일위대가!F376</f>
        <v>0</v>
      </c>
      <c r="F60" s="18">
        <f>일위대가!H376</f>
        <v>3393</v>
      </c>
      <c r="G60" s="18">
        <f>일위대가!J376</f>
        <v>0</v>
      </c>
      <c r="H60" s="18">
        <f t="shared" si="1"/>
        <v>3393</v>
      </c>
      <c r="I60" s="10" t="s">
        <v>1019</v>
      </c>
      <c r="J60" s="10" t="s">
        <v>999</v>
      </c>
      <c r="K60" s="2" t="s">
        <v>52</v>
      </c>
      <c r="L60" s="2" t="s">
        <v>52</v>
      </c>
      <c r="M60" s="2" t="s">
        <v>999</v>
      </c>
      <c r="N60" s="2" t="s">
        <v>52</v>
      </c>
    </row>
    <row r="61" spans="1:14" ht="30" customHeight="1" x14ac:dyDescent="0.3">
      <c r="A61" s="10" t="s">
        <v>681</v>
      </c>
      <c r="B61" s="10" t="s">
        <v>680</v>
      </c>
      <c r="C61" s="10" t="s">
        <v>52</v>
      </c>
      <c r="D61" s="10" t="s">
        <v>74</v>
      </c>
      <c r="E61" s="18">
        <f>일위대가!F383</f>
        <v>126</v>
      </c>
      <c r="F61" s="18">
        <f>일위대가!H383</f>
        <v>2124</v>
      </c>
      <c r="G61" s="18">
        <f>일위대가!J383</f>
        <v>0</v>
      </c>
      <c r="H61" s="18">
        <f t="shared" si="1"/>
        <v>2250</v>
      </c>
      <c r="I61" s="10" t="s">
        <v>1023</v>
      </c>
      <c r="J61" s="10" t="s">
        <v>470</v>
      </c>
      <c r="K61" s="2" t="s">
        <v>52</v>
      </c>
      <c r="L61" s="2" t="s">
        <v>52</v>
      </c>
      <c r="M61" s="2" t="s">
        <v>470</v>
      </c>
      <c r="N61" s="2" t="s">
        <v>52</v>
      </c>
    </row>
    <row r="62" spans="1:14" ht="30" customHeight="1" x14ac:dyDescent="0.3">
      <c r="A62" s="10" t="s">
        <v>685</v>
      </c>
      <c r="B62" s="10" t="s">
        <v>683</v>
      </c>
      <c r="C62" s="10" t="s">
        <v>684</v>
      </c>
      <c r="D62" s="10" t="s">
        <v>74</v>
      </c>
      <c r="E62" s="18">
        <f>일위대가!F388</f>
        <v>515</v>
      </c>
      <c r="F62" s="18">
        <f>일위대가!H388</f>
        <v>0</v>
      </c>
      <c r="G62" s="18">
        <f>일위대가!J388</f>
        <v>0</v>
      </c>
      <c r="H62" s="18">
        <f t="shared" si="1"/>
        <v>515</v>
      </c>
      <c r="I62" s="10" t="s">
        <v>1036</v>
      </c>
      <c r="J62" s="10" t="s">
        <v>1037</v>
      </c>
      <c r="K62" s="2" t="s">
        <v>52</v>
      </c>
      <c r="L62" s="2" t="s">
        <v>52</v>
      </c>
      <c r="M62" s="2" t="s">
        <v>1037</v>
      </c>
      <c r="N62" s="2" t="s">
        <v>52</v>
      </c>
    </row>
    <row r="63" spans="1:14" ht="30" customHeight="1" x14ac:dyDescent="0.3">
      <c r="A63" s="10" t="s">
        <v>688</v>
      </c>
      <c r="B63" s="10" t="s">
        <v>683</v>
      </c>
      <c r="C63" s="10" t="s">
        <v>687</v>
      </c>
      <c r="D63" s="10" t="s">
        <v>74</v>
      </c>
      <c r="E63" s="18">
        <f>일위대가!F395</f>
        <v>0</v>
      </c>
      <c r="F63" s="18">
        <f>일위대가!H395</f>
        <v>5319</v>
      </c>
      <c r="G63" s="18">
        <f>일위대가!J395</f>
        <v>0</v>
      </c>
      <c r="H63" s="18">
        <f t="shared" si="1"/>
        <v>5319</v>
      </c>
      <c r="I63" s="10" t="s">
        <v>1044</v>
      </c>
      <c r="J63" s="10" t="s">
        <v>1037</v>
      </c>
      <c r="K63" s="2" t="s">
        <v>52</v>
      </c>
      <c r="L63" s="2" t="s">
        <v>52</v>
      </c>
      <c r="M63" s="2" t="s">
        <v>1037</v>
      </c>
      <c r="N63" s="2" t="s">
        <v>52</v>
      </c>
    </row>
    <row r="64" spans="1:14" ht="30" customHeight="1" x14ac:dyDescent="0.3">
      <c r="A64" s="10" t="s">
        <v>693</v>
      </c>
      <c r="B64" s="10" t="s">
        <v>680</v>
      </c>
      <c r="C64" s="10" t="s">
        <v>692</v>
      </c>
      <c r="D64" s="10" t="s">
        <v>74</v>
      </c>
      <c r="E64" s="18">
        <f>일위대가!F403</f>
        <v>126</v>
      </c>
      <c r="F64" s="18">
        <f>일위대가!H403</f>
        <v>2549</v>
      </c>
      <c r="G64" s="18">
        <f>일위대가!J403</f>
        <v>0</v>
      </c>
      <c r="H64" s="18">
        <f t="shared" si="1"/>
        <v>2675</v>
      </c>
      <c r="I64" s="10" t="s">
        <v>1048</v>
      </c>
      <c r="J64" s="10" t="s">
        <v>470</v>
      </c>
      <c r="K64" s="2" t="s">
        <v>52</v>
      </c>
      <c r="L64" s="2" t="s">
        <v>52</v>
      </c>
      <c r="M64" s="2" t="s">
        <v>470</v>
      </c>
      <c r="N64" s="2" t="s">
        <v>52</v>
      </c>
    </row>
    <row r="65" spans="1:14" ht="30" customHeight="1" x14ac:dyDescent="0.3">
      <c r="A65" s="10" t="s">
        <v>697</v>
      </c>
      <c r="B65" s="10" t="s">
        <v>683</v>
      </c>
      <c r="C65" s="10" t="s">
        <v>696</v>
      </c>
      <c r="D65" s="10" t="s">
        <v>74</v>
      </c>
      <c r="E65" s="18">
        <f>일위대가!F411</f>
        <v>0</v>
      </c>
      <c r="F65" s="18">
        <f>일위대가!H411</f>
        <v>6383</v>
      </c>
      <c r="G65" s="18">
        <f>일위대가!J411</f>
        <v>0</v>
      </c>
      <c r="H65" s="18">
        <f t="shared" si="1"/>
        <v>6383</v>
      </c>
      <c r="I65" s="10" t="s">
        <v>1055</v>
      </c>
      <c r="J65" s="10" t="s">
        <v>1037</v>
      </c>
      <c r="K65" s="2" t="s">
        <v>52</v>
      </c>
      <c r="L65" s="2" t="s">
        <v>52</v>
      </c>
      <c r="M65" s="2" t="s">
        <v>1037</v>
      </c>
      <c r="N65" s="2" t="s">
        <v>52</v>
      </c>
    </row>
    <row r="66" spans="1:14" ht="30" customHeight="1" x14ac:dyDescent="0.3">
      <c r="A66" s="10" t="s">
        <v>738</v>
      </c>
      <c r="B66" s="10" t="s">
        <v>736</v>
      </c>
      <c r="C66" s="10" t="s">
        <v>737</v>
      </c>
      <c r="D66" s="10" t="s">
        <v>399</v>
      </c>
      <c r="E66" s="18">
        <f>일위대가!F418</f>
        <v>1512</v>
      </c>
      <c r="F66" s="18">
        <f>일위대가!H418</f>
        <v>13209</v>
      </c>
      <c r="G66" s="18">
        <f>일위대가!J418</f>
        <v>3693</v>
      </c>
      <c r="H66" s="18">
        <f t="shared" si="1"/>
        <v>18414</v>
      </c>
      <c r="I66" s="10" t="s">
        <v>1060</v>
      </c>
      <c r="J66" s="10" t="s">
        <v>1061</v>
      </c>
      <c r="K66" s="2" t="s">
        <v>52</v>
      </c>
      <c r="L66" s="2" t="s">
        <v>52</v>
      </c>
      <c r="M66" s="2" t="s">
        <v>1061</v>
      </c>
      <c r="N66" s="2" t="s">
        <v>52</v>
      </c>
    </row>
    <row r="67" spans="1:14" ht="30" customHeight="1" x14ac:dyDescent="0.3">
      <c r="A67" s="10" t="s">
        <v>749</v>
      </c>
      <c r="B67" s="10" t="s">
        <v>748</v>
      </c>
      <c r="C67" s="10" t="s">
        <v>113</v>
      </c>
      <c r="D67" s="10" t="s">
        <v>98</v>
      </c>
      <c r="E67" s="18">
        <f>일위대가!F424</f>
        <v>797</v>
      </c>
      <c r="F67" s="18">
        <f>일위대가!H424</f>
        <v>5448</v>
      </c>
      <c r="G67" s="18">
        <f>일위대가!J424</f>
        <v>1005</v>
      </c>
      <c r="H67" s="18">
        <f t="shared" si="1"/>
        <v>7250</v>
      </c>
      <c r="I67" s="10" t="s">
        <v>1069</v>
      </c>
      <c r="J67" s="10" t="s">
        <v>479</v>
      </c>
      <c r="K67" s="2" t="s">
        <v>52</v>
      </c>
      <c r="L67" s="2" t="s">
        <v>52</v>
      </c>
      <c r="M67" s="2" t="s">
        <v>479</v>
      </c>
      <c r="N67" s="2" t="s">
        <v>52</v>
      </c>
    </row>
    <row r="68" spans="1:14" ht="30" customHeight="1" x14ac:dyDescent="0.3">
      <c r="A68" s="10" t="s">
        <v>755</v>
      </c>
      <c r="B68" s="10" t="s">
        <v>243</v>
      </c>
      <c r="C68" s="10" t="s">
        <v>754</v>
      </c>
      <c r="D68" s="10" t="s">
        <v>139</v>
      </c>
      <c r="E68" s="18">
        <f>일위대가!F429</f>
        <v>0</v>
      </c>
      <c r="F68" s="18">
        <f>일위대가!H429</f>
        <v>629096</v>
      </c>
      <c r="G68" s="18">
        <f>일위대가!J429</f>
        <v>0</v>
      </c>
      <c r="H68" s="18">
        <f t="shared" ref="H68:H71" si="2">E68+F68+G68</f>
        <v>629096</v>
      </c>
      <c r="I68" s="10" t="s">
        <v>1074</v>
      </c>
      <c r="J68" s="10" t="s">
        <v>753</v>
      </c>
      <c r="K68" s="2" t="s">
        <v>52</v>
      </c>
      <c r="L68" s="2" t="s">
        <v>52</v>
      </c>
      <c r="M68" s="2" t="s">
        <v>753</v>
      </c>
      <c r="N68" s="2" t="s">
        <v>52</v>
      </c>
    </row>
    <row r="69" spans="1:14" ht="30" customHeight="1" x14ac:dyDescent="0.3">
      <c r="A69" s="10" t="s">
        <v>758</v>
      </c>
      <c r="B69" s="10" t="s">
        <v>243</v>
      </c>
      <c r="C69" s="10" t="s">
        <v>757</v>
      </c>
      <c r="D69" s="10" t="s">
        <v>139</v>
      </c>
      <c r="E69" s="18">
        <f>일위대가!F433</f>
        <v>0</v>
      </c>
      <c r="F69" s="18">
        <f>일위대가!H433</f>
        <v>27658</v>
      </c>
      <c r="G69" s="18">
        <f>일위대가!J433</f>
        <v>0</v>
      </c>
      <c r="H69" s="18">
        <f t="shared" si="2"/>
        <v>27658</v>
      </c>
      <c r="I69" s="10" t="s">
        <v>1080</v>
      </c>
      <c r="J69" s="10" t="s">
        <v>753</v>
      </c>
      <c r="K69" s="2" t="s">
        <v>52</v>
      </c>
      <c r="L69" s="2" t="s">
        <v>52</v>
      </c>
      <c r="M69" s="2" t="s">
        <v>753</v>
      </c>
      <c r="N69" s="2" t="s">
        <v>52</v>
      </c>
    </row>
    <row r="70" spans="1:14" ht="30" customHeight="1" x14ac:dyDescent="0.3">
      <c r="A70" s="10" t="s">
        <v>1083</v>
      </c>
      <c r="B70" s="10" t="s">
        <v>1084</v>
      </c>
      <c r="C70" s="10" t="s">
        <v>1085</v>
      </c>
      <c r="D70" s="10" t="s">
        <v>482</v>
      </c>
      <c r="E70" s="18">
        <f>일위대가!F440</f>
        <v>28714</v>
      </c>
      <c r="F70" s="18">
        <f>일위대가!H440</f>
        <v>42267</v>
      </c>
      <c r="G70" s="18">
        <f>일위대가!J440</f>
        <v>15014</v>
      </c>
      <c r="H70" s="18">
        <f t="shared" si="2"/>
        <v>85995</v>
      </c>
      <c r="I70" s="10" t="s">
        <v>1086</v>
      </c>
      <c r="J70" s="10" t="s">
        <v>1087</v>
      </c>
      <c r="K70" s="2" t="s">
        <v>791</v>
      </c>
      <c r="L70" s="2" t="s">
        <v>52</v>
      </c>
      <c r="M70" s="2" t="s">
        <v>1087</v>
      </c>
      <c r="N70" s="2" t="s">
        <v>61</v>
      </c>
    </row>
    <row r="71" spans="1:14" ht="30" customHeight="1" x14ac:dyDescent="0.3">
      <c r="A71" s="10" t="s">
        <v>1094</v>
      </c>
      <c r="B71" s="10" t="s">
        <v>1095</v>
      </c>
      <c r="C71" s="10" t="s">
        <v>778</v>
      </c>
      <c r="D71" s="10" t="s">
        <v>482</v>
      </c>
      <c r="E71" s="18">
        <f>일위대가!F447</f>
        <v>15474</v>
      </c>
      <c r="F71" s="18">
        <f>일위대가!H447</f>
        <v>36713</v>
      </c>
      <c r="G71" s="18">
        <f>일위대가!J447</f>
        <v>19877</v>
      </c>
      <c r="H71" s="18">
        <f t="shared" si="2"/>
        <v>72064</v>
      </c>
      <c r="I71" s="10" t="s">
        <v>1096</v>
      </c>
      <c r="J71" s="10" t="s">
        <v>1097</v>
      </c>
      <c r="K71" s="2" t="s">
        <v>791</v>
      </c>
      <c r="L71" s="2" t="s">
        <v>52</v>
      </c>
      <c r="M71" s="2" t="s">
        <v>1097</v>
      </c>
      <c r="N71" s="2" t="s">
        <v>61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447"/>
  <sheetViews>
    <sheetView topLeftCell="A241"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 x14ac:dyDescent="0.3">
      <c r="A1" s="44" t="s">
        <v>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51" ht="30" customHeight="1" x14ac:dyDescent="0.3">
      <c r="A2" s="45" t="s">
        <v>2</v>
      </c>
      <c r="B2" s="45" t="s">
        <v>3</v>
      </c>
      <c r="C2" s="45" t="s">
        <v>4</v>
      </c>
      <c r="D2" s="45" t="s">
        <v>5</v>
      </c>
      <c r="E2" s="45" t="s">
        <v>6</v>
      </c>
      <c r="F2" s="45"/>
      <c r="G2" s="45" t="s">
        <v>9</v>
      </c>
      <c r="H2" s="45"/>
      <c r="I2" s="45" t="s">
        <v>10</v>
      </c>
      <c r="J2" s="45"/>
      <c r="K2" s="45" t="s">
        <v>11</v>
      </c>
      <c r="L2" s="45"/>
      <c r="M2" s="45" t="s">
        <v>12</v>
      </c>
      <c r="N2" s="47" t="s">
        <v>323</v>
      </c>
      <c r="O2" s="47" t="s">
        <v>20</v>
      </c>
      <c r="P2" s="47" t="s">
        <v>22</v>
      </c>
      <c r="Q2" s="47" t="s">
        <v>23</v>
      </c>
      <c r="R2" s="47" t="s">
        <v>24</v>
      </c>
      <c r="S2" s="47" t="s">
        <v>25</v>
      </c>
      <c r="T2" s="47" t="s">
        <v>26</v>
      </c>
      <c r="U2" s="47" t="s">
        <v>27</v>
      </c>
      <c r="V2" s="47" t="s">
        <v>28</v>
      </c>
      <c r="W2" s="47" t="s">
        <v>29</v>
      </c>
      <c r="X2" s="47" t="s">
        <v>30</v>
      </c>
      <c r="Y2" s="47" t="s">
        <v>31</v>
      </c>
      <c r="Z2" s="47" t="s">
        <v>32</v>
      </c>
      <c r="AA2" s="47" t="s">
        <v>33</v>
      </c>
      <c r="AB2" s="47" t="s">
        <v>34</v>
      </c>
      <c r="AC2" s="47" t="s">
        <v>35</v>
      </c>
      <c r="AD2" s="47" t="s">
        <v>36</v>
      </c>
      <c r="AE2" s="47" t="s">
        <v>37</v>
      </c>
      <c r="AF2" s="47" t="s">
        <v>38</v>
      </c>
      <c r="AG2" s="47" t="s">
        <v>39</v>
      </c>
      <c r="AH2" s="47" t="s">
        <v>40</v>
      </c>
      <c r="AI2" s="47" t="s">
        <v>41</v>
      </c>
      <c r="AJ2" s="47" t="s">
        <v>42</v>
      </c>
      <c r="AK2" s="47" t="s">
        <v>43</v>
      </c>
      <c r="AL2" s="47" t="s">
        <v>44</v>
      </c>
      <c r="AM2" s="47" t="s">
        <v>45</v>
      </c>
      <c r="AN2" s="47" t="s">
        <v>46</v>
      </c>
      <c r="AO2" s="47" t="s">
        <v>47</v>
      </c>
      <c r="AP2" s="47" t="s">
        <v>324</v>
      </c>
      <c r="AQ2" s="47" t="s">
        <v>325</v>
      </c>
      <c r="AR2" s="47" t="s">
        <v>326</v>
      </c>
      <c r="AS2" s="47" t="s">
        <v>327</v>
      </c>
      <c r="AT2" s="47" t="s">
        <v>328</v>
      </c>
      <c r="AU2" s="47" t="s">
        <v>329</v>
      </c>
      <c r="AV2" s="47" t="s">
        <v>48</v>
      </c>
      <c r="AW2" s="47" t="s">
        <v>330</v>
      </c>
      <c r="AX2" s="1" t="s">
        <v>322</v>
      </c>
      <c r="AY2" s="1" t="s">
        <v>21</v>
      </c>
    </row>
    <row r="3" spans="1:51" ht="30" customHeight="1" x14ac:dyDescent="0.3">
      <c r="A3" s="45"/>
      <c r="B3" s="45"/>
      <c r="C3" s="45"/>
      <c r="D3" s="45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45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</row>
    <row r="4" spans="1:51" ht="30" customHeight="1" x14ac:dyDescent="0.3">
      <c r="A4" s="48" t="s">
        <v>331</v>
      </c>
      <c r="B4" s="48"/>
      <c r="C4" s="48"/>
      <c r="D4" s="48"/>
      <c r="E4" s="49"/>
      <c r="F4" s="50"/>
      <c r="G4" s="49"/>
      <c r="H4" s="50"/>
      <c r="I4" s="49"/>
      <c r="J4" s="50"/>
      <c r="K4" s="49"/>
      <c r="L4" s="50"/>
      <c r="M4" s="48"/>
      <c r="N4" s="1" t="s">
        <v>60</v>
      </c>
    </row>
    <row r="5" spans="1:51" ht="30" customHeight="1" x14ac:dyDescent="0.3">
      <c r="A5" s="10" t="s">
        <v>334</v>
      </c>
      <c r="B5" s="10" t="s">
        <v>335</v>
      </c>
      <c r="C5" s="10" t="s">
        <v>336</v>
      </c>
      <c r="D5" s="11">
        <v>0.12</v>
      </c>
      <c r="E5" s="17">
        <f>단가대비표!O71</f>
        <v>2059000</v>
      </c>
      <c r="F5" s="18">
        <f>TRUNC(E5*D5,1)</f>
        <v>247080</v>
      </c>
      <c r="G5" s="17">
        <f>단가대비표!P71</f>
        <v>0</v>
      </c>
      <c r="H5" s="18">
        <f>TRUNC(G5*D5,1)</f>
        <v>0</v>
      </c>
      <c r="I5" s="17">
        <f>단가대비표!V71</f>
        <v>0</v>
      </c>
      <c r="J5" s="18">
        <f>TRUNC(I5*D5,1)</f>
        <v>0</v>
      </c>
      <c r="K5" s="17">
        <f t="shared" ref="K5:L8" si="0">TRUNC(E5+G5+I5,1)</f>
        <v>2059000</v>
      </c>
      <c r="L5" s="18">
        <f t="shared" si="0"/>
        <v>247080</v>
      </c>
      <c r="M5" s="10" t="s">
        <v>337</v>
      </c>
      <c r="N5" s="2" t="s">
        <v>52</v>
      </c>
      <c r="O5" s="2" t="s">
        <v>338</v>
      </c>
      <c r="P5" s="2" t="s">
        <v>62</v>
      </c>
      <c r="Q5" s="2" t="s">
        <v>62</v>
      </c>
      <c r="R5" s="2" t="s">
        <v>61</v>
      </c>
      <c r="S5" s="3"/>
      <c r="T5" s="3"/>
      <c r="U5" s="3"/>
      <c r="V5" s="3">
        <v>1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339</v>
      </c>
      <c r="AX5" s="2" t="s">
        <v>52</v>
      </c>
      <c r="AY5" s="2" t="s">
        <v>340</v>
      </c>
    </row>
    <row r="6" spans="1:51" ht="30" customHeight="1" x14ac:dyDescent="0.3">
      <c r="A6" s="10" t="s">
        <v>341</v>
      </c>
      <c r="B6" s="10" t="s">
        <v>342</v>
      </c>
      <c r="C6" s="10" t="s">
        <v>59</v>
      </c>
      <c r="D6" s="11">
        <v>1</v>
      </c>
      <c r="E6" s="17">
        <f>일위대가목록!E33</f>
        <v>0</v>
      </c>
      <c r="F6" s="18">
        <f>TRUNC(E6*D6,1)</f>
        <v>0</v>
      </c>
      <c r="G6" s="17">
        <f>일위대가목록!F33</f>
        <v>0</v>
      </c>
      <c r="H6" s="18">
        <f>TRUNC(G6*D6,1)</f>
        <v>0</v>
      </c>
      <c r="I6" s="17">
        <f>일위대가목록!G33</f>
        <v>171253</v>
      </c>
      <c r="J6" s="18">
        <f>TRUNC(I6*D6,1)</f>
        <v>171253</v>
      </c>
      <c r="K6" s="17">
        <f t="shared" si="0"/>
        <v>171253</v>
      </c>
      <c r="L6" s="18">
        <f t="shared" si="0"/>
        <v>171253</v>
      </c>
      <c r="M6" s="10" t="s">
        <v>337</v>
      </c>
      <c r="N6" s="2" t="s">
        <v>52</v>
      </c>
      <c r="O6" s="2" t="s">
        <v>343</v>
      </c>
      <c r="P6" s="2" t="s">
        <v>61</v>
      </c>
      <c r="Q6" s="2" t="s">
        <v>62</v>
      </c>
      <c r="R6" s="2" t="s">
        <v>62</v>
      </c>
      <c r="S6" s="3"/>
      <c r="T6" s="3"/>
      <c r="U6" s="3"/>
      <c r="V6" s="3">
        <v>1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344</v>
      </c>
      <c r="AX6" s="2" t="s">
        <v>52</v>
      </c>
      <c r="AY6" s="2" t="s">
        <v>340</v>
      </c>
    </row>
    <row r="7" spans="1:51" ht="30" customHeight="1" x14ac:dyDescent="0.3">
      <c r="A7" s="10" t="s">
        <v>345</v>
      </c>
      <c r="B7" s="10" t="s">
        <v>342</v>
      </c>
      <c r="C7" s="10" t="s">
        <v>59</v>
      </c>
      <c r="D7" s="11">
        <v>1</v>
      </c>
      <c r="E7" s="17">
        <f>일위대가목록!E34</f>
        <v>0</v>
      </c>
      <c r="F7" s="18">
        <f>TRUNC(E7*D7,1)</f>
        <v>0</v>
      </c>
      <c r="G7" s="17">
        <f>일위대가목록!F34</f>
        <v>0</v>
      </c>
      <c r="H7" s="18">
        <f>TRUNC(G7*D7,1)</f>
        <v>0</v>
      </c>
      <c r="I7" s="17">
        <f>일위대가목록!G34</f>
        <v>171253</v>
      </c>
      <c r="J7" s="18">
        <f>TRUNC(I7*D7,1)</f>
        <v>171253</v>
      </c>
      <c r="K7" s="17">
        <f t="shared" si="0"/>
        <v>171253</v>
      </c>
      <c r="L7" s="18">
        <f t="shared" si="0"/>
        <v>171253</v>
      </c>
      <c r="M7" s="10" t="s">
        <v>337</v>
      </c>
      <c r="N7" s="2" t="s">
        <v>52</v>
      </c>
      <c r="O7" s="2" t="s">
        <v>346</v>
      </c>
      <c r="P7" s="2" t="s">
        <v>61</v>
      </c>
      <c r="Q7" s="2" t="s">
        <v>62</v>
      </c>
      <c r="R7" s="2" t="s">
        <v>62</v>
      </c>
      <c r="S7" s="3"/>
      <c r="T7" s="3"/>
      <c r="U7" s="3"/>
      <c r="V7" s="3">
        <v>1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347</v>
      </c>
      <c r="AX7" s="2" t="s">
        <v>52</v>
      </c>
      <c r="AY7" s="2" t="s">
        <v>340</v>
      </c>
    </row>
    <row r="8" spans="1:51" ht="30" customHeight="1" x14ac:dyDescent="0.3">
      <c r="A8" s="10" t="s">
        <v>348</v>
      </c>
      <c r="B8" s="10" t="s">
        <v>349</v>
      </c>
      <c r="C8" s="10" t="s">
        <v>228</v>
      </c>
      <c r="D8" s="11">
        <v>1</v>
      </c>
      <c r="E8" s="17">
        <v>0</v>
      </c>
      <c r="F8" s="18">
        <f>TRUNC(E8*D8,1)</f>
        <v>0</v>
      </c>
      <c r="G8" s="17">
        <v>0</v>
      </c>
      <c r="H8" s="18">
        <f>TRUNC(G8*D8,1)</f>
        <v>0</v>
      </c>
      <c r="I8" s="17">
        <f>TRUNC(SUMIF(V5:V8, RIGHTB(O8, 1), L5:L8)*U8, 2)</f>
        <v>589586</v>
      </c>
      <c r="J8" s="18">
        <f>TRUNC(I8*D8,1)</f>
        <v>589586</v>
      </c>
      <c r="K8" s="17">
        <f t="shared" si="0"/>
        <v>589586</v>
      </c>
      <c r="L8" s="18">
        <f t="shared" si="0"/>
        <v>589586</v>
      </c>
      <c r="M8" s="10" t="s">
        <v>52</v>
      </c>
      <c r="N8" s="2" t="s">
        <v>60</v>
      </c>
      <c r="O8" s="2" t="s">
        <v>297</v>
      </c>
      <c r="P8" s="2" t="s">
        <v>62</v>
      </c>
      <c r="Q8" s="2" t="s">
        <v>62</v>
      </c>
      <c r="R8" s="2" t="s">
        <v>62</v>
      </c>
      <c r="S8" s="3">
        <v>3</v>
      </c>
      <c r="T8" s="3">
        <v>2</v>
      </c>
      <c r="U8" s="3">
        <v>1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350</v>
      </c>
      <c r="AX8" s="2" t="s">
        <v>52</v>
      </c>
      <c r="AY8" s="2" t="s">
        <v>52</v>
      </c>
    </row>
    <row r="9" spans="1:51" ht="30" customHeight="1" x14ac:dyDescent="0.3">
      <c r="A9" s="10" t="s">
        <v>351</v>
      </c>
      <c r="B9" s="10" t="s">
        <v>52</v>
      </c>
      <c r="C9" s="10" t="s">
        <v>52</v>
      </c>
      <c r="D9" s="11"/>
      <c r="E9" s="17"/>
      <c r="F9" s="18">
        <f>TRUNC(SUMIF(N5:N8, N4, F5:F8),0)</f>
        <v>0</v>
      </c>
      <c r="G9" s="17"/>
      <c r="H9" s="18">
        <f>TRUNC(SUMIF(N5:N8, N4, H5:H8),0)</f>
        <v>0</v>
      </c>
      <c r="I9" s="17"/>
      <c r="J9" s="18">
        <f>TRUNC(SUMIF(N5:N8, N4, J5:J8),0)</f>
        <v>589586</v>
      </c>
      <c r="K9" s="17"/>
      <c r="L9" s="18">
        <f>F9+H9+J9</f>
        <v>589586</v>
      </c>
      <c r="M9" s="10" t="s">
        <v>52</v>
      </c>
      <c r="N9" s="2" t="s">
        <v>93</v>
      </c>
      <c r="O9" s="2" t="s">
        <v>93</v>
      </c>
      <c r="P9" s="2" t="s">
        <v>52</v>
      </c>
      <c r="Q9" s="2" t="s">
        <v>52</v>
      </c>
      <c r="R9" s="2" t="s">
        <v>52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52</v>
      </c>
      <c r="AX9" s="2" t="s">
        <v>52</v>
      </c>
      <c r="AY9" s="2" t="s">
        <v>52</v>
      </c>
    </row>
    <row r="10" spans="1:51" ht="30" customHeight="1" x14ac:dyDescent="0.3">
      <c r="A10" s="11"/>
      <c r="B10" s="11"/>
      <c r="C10" s="11"/>
      <c r="D10" s="11"/>
      <c r="E10" s="17"/>
      <c r="F10" s="18"/>
      <c r="G10" s="17"/>
      <c r="H10" s="18"/>
      <c r="I10" s="17"/>
      <c r="J10" s="18"/>
      <c r="K10" s="17"/>
      <c r="L10" s="18"/>
      <c r="M10" s="11"/>
    </row>
    <row r="11" spans="1:51" ht="30" customHeight="1" x14ac:dyDescent="0.3">
      <c r="A11" s="48" t="s">
        <v>352</v>
      </c>
      <c r="B11" s="48"/>
      <c r="C11" s="48"/>
      <c r="D11" s="48"/>
      <c r="E11" s="49"/>
      <c r="F11" s="50"/>
      <c r="G11" s="49"/>
      <c r="H11" s="50"/>
      <c r="I11" s="49"/>
      <c r="J11" s="50"/>
      <c r="K11" s="49"/>
      <c r="L11" s="50"/>
      <c r="M11" s="48"/>
      <c r="N11" s="1" t="s">
        <v>65</v>
      </c>
    </row>
    <row r="12" spans="1:51" ht="30" customHeight="1" x14ac:dyDescent="0.3">
      <c r="A12" s="10" t="s">
        <v>334</v>
      </c>
      <c r="B12" s="10" t="s">
        <v>354</v>
      </c>
      <c r="C12" s="10" t="s">
        <v>336</v>
      </c>
      <c r="D12" s="11">
        <v>0.12</v>
      </c>
      <c r="E12" s="17">
        <f>단가대비표!O72</f>
        <v>1840000</v>
      </c>
      <c r="F12" s="18">
        <f>TRUNC(E12*D12,1)</f>
        <v>220800</v>
      </c>
      <c r="G12" s="17">
        <f>단가대비표!P72</f>
        <v>0</v>
      </c>
      <c r="H12" s="18">
        <f>TRUNC(G12*D12,1)</f>
        <v>0</v>
      </c>
      <c r="I12" s="17">
        <f>단가대비표!V72</f>
        <v>0</v>
      </c>
      <c r="J12" s="18">
        <f>TRUNC(I12*D12,1)</f>
        <v>0</v>
      </c>
      <c r="K12" s="17">
        <f t="shared" ref="K12:L15" si="1">TRUNC(E12+G12+I12,1)</f>
        <v>1840000</v>
      </c>
      <c r="L12" s="18">
        <f t="shared" si="1"/>
        <v>220800</v>
      </c>
      <c r="M12" s="10" t="s">
        <v>337</v>
      </c>
      <c r="N12" s="2" t="s">
        <v>52</v>
      </c>
      <c r="O12" s="2" t="s">
        <v>355</v>
      </c>
      <c r="P12" s="2" t="s">
        <v>62</v>
      </c>
      <c r="Q12" s="2" t="s">
        <v>62</v>
      </c>
      <c r="R12" s="2" t="s">
        <v>61</v>
      </c>
      <c r="S12" s="3"/>
      <c r="T12" s="3"/>
      <c r="U12" s="3"/>
      <c r="V12" s="3">
        <v>1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356</v>
      </c>
      <c r="AX12" s="2" t="s">
        <v>52</v>
      </c>
      <c r="AY12" s="2" t="s">
        <v>340</v>
      </c>
    </row>
    <row r="13" spans="1:51" ht="30" customHeight="1" x14ac:dyDescent="0.3">
      <c r="A13" s="10" t="s">
        <v>341</v>
      </c>
      <c r="B13" s="10" t="s">
        <v>342</v>
      </c>
      <c r="C13" s="10" t="s">
        <v>59</v>
      </c>
      <c r="D13" s="11">
        <v>1</v>
      </c>
      <c r="E13" s="17">
        <f>일위대가목록!E33</f>
        <v>0</v>
      </c>
      <c r="F13" s="18">
        <f>TRUNC(E13*D13,1)</f>
        <v>0</v>
      </c>
      <c r="G13" s="17">
        <f>일위대가목록!F33</f>
        <v>0</v>
      </c>
      <c r="H13" s="18">
        <f>TRUNC(G13*D13,1)</f>
        <v>0</v>
      </c>
      <c r="I13" s="17">
        <f>일위대가목록!G33</f>
        <v>171253</v>
      </c>
      <c r="J13" s="18">
        <f>TRUNC(I13*D13,1)</f>
        <v>171253</v>
      </c>
      <c r="K13" s="17">
        <f t="shared" si="1"/>
        <v>171253</v>
      </c>
      <c r="L13" s="18">
        <f t="shared" si="1"/>
        <v>171253</v>
      </c>
      <c r="M13" s="10" t="s">
        <v>337</v>
      </c>
      <c r="N13" s="2" t="s">
        <v>52</v>
      </c>
      <c r="O13" s="2" t="s">
        <v>343</v>
      </c>
      <c r="P13" s="2" t="s">
        <v>61</v>
      </c>
      <c r="Q13" s="2" t="s">
        <v>62</v>
      </c>
      <c r="R13" s="2" t="s">
        <v>62</v>
      </c>
      <c r="S13" s="3"/>
      <c r="T13" s="3"/>
      <c r="U13" s="3"/>
      <c r="V13" s="3">
        <v>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357</v>
      </c>
      <c r="AX13" s="2" t="s">
        <v>52</v>
      </c>
      <c r="AY13" s="2" t="s">
        <v>340</v>
      </c>
    </row>
    <row r="14" spans="1:51" ht="30" customHeight="1" x14ac:dyDescent="0.3">
      <c r="A14" s="10" t="s">
        <v>345</v>
      </c>
      <c r="B14" s="10" t="s">
        <v>342</v>
      </c>
      <c r="C14" s="10" t="s">
        <v>59</v>
      </c>
      <c r="D14" s="11">
        <v>1</v>
      </c>
      <c r="E14" s="17">
        <f>일위대가목록!E34</f>
        <v>0</v>
      </c>
      <c r="F14" s="18">
        <f>TRUNC(E14*D14,1)</f>
        <v>0</v>
      </c>
      <c r="G14" s="17">
        <f>일위대가목록!F34</f>
        <v>0</v>
      </c>
      <c r="H14" s="18">
        <f>TRUNC(G14*D14,1)</f>
        <v>0</v>
      </c>
      <c r="I14" s="17">
        <f>일위대가목록!G34</f>
        <v>171253</v>
      </c>
      <c r="J14" s="18">
        <f>TRUNC(I14*D14,1)</f>
        <v>171253</v>
      </c>
      <c r="K14" s="17">
        <f t="shared" si="1"/>
        <v>171253</v>
      </c>
      <c r="L14" s="18">
        <f t="shared" si="1"/>
        <v>171253</v>
      </c>
      <c r="M14" s="10" t="s">
        <v>337</v>
      </c>
      <c r="N14" s="2" t="s">
        <v>52</v>
      </c>
      <c r="O14" s="2" t="s">
        <v>346</v>
      </c>
      <c r="P14" s="2" t="s">
        <v>61</v>
      </c>
      <c r="Q14" s="2" t="s">
        <v>62</v>
      </c>
      <c r="R14" s="2" t="s">
        <v>62</v>
      </c>
      <c r="S14" s="3"/>
      <c r="T14" s="3"/>
      <c r="U14" s="3"/>
      <c r="V14" s="3">
        <v>1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358</v>
      </c>
      <c r="AX14" s="2" t="s">
        <v>52</v>
      </c>
      <c r="AY14" s="2" t="s">
        <v>340</v>
      </c>
    </row>
    <row r="15" spans="1:51" ht="30" customHeight="1" x14ac:dyDescent="0.3">
      <c r="A15" s="10" t="s">
        <v>348</v>
      </c>
      <c r="B15" s="10" t="s">
        <v>349</v>
      </c>
      <c r="C15" s="10" t="s">
        <v>228</v>
      </c>
      <c r="D15" s="11">
        <v>1</v>
      </c>
      <c r="E15" s="17">
        <v>0</v>
      </c>
      <c r="F15" s="18">
        <f>TRUNC(E15*D15,1)</f>
        <v>0</v>
      </c>
      <c r="G15" s="17">
        <v>0</v>
      </c>
      <c r="H15" s="18">
        <f>TRUNC(G15*D15,1)</f>
        <v>0</v>
      </c>
      <c r="I15" s="17">
        <f>TRUNC(SUMIF(V12:V15, RIGHTB(O15, 1), L12:L15)*U15, 2)</f>
        <v>563306</v>
      </c>
      <c r="J15" s="18">
        <f>TRUNC(I15*D15,1)</f>
        <v>563306</v>
      </c>
      <c r="K15" s="17">
        <f t="shared" si="1"/>
        <v>563306</v>
      </c>
      <c r="L15" s="18">
        <f t="shared" si="1"/>
        <v>563306</v>
      </c>
      <c r="M15" s="10" t="s">
        <v>52</v>
      </c>
      <c r="N15" s="2" t="s">
        <v>65</v>
      </c>
      <c r="O15" s="2" t="s">
        <v>297</v>
      </c>
      <c r="P15" s="2" t="s">
        <v>62</v>
      </c>
      <c r="Q15" s="2" t="s">
        <v>62</v>
      </c>
      <c r="R15" s="2" t="s">
        <v>62</v>
      </c>
      <c r="S15" s="3">
        <v>3</v>
      </c>
      <c r="T15" s="3">
        <v>2</v>
      </c>
      <c r="U15" s="3">
        <v>1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359</v>
      </c>
      <c r="AX15" s="2" t="s">
        <v>52</v>
      </c>
      <c r="AY15" s="2" t="s">
        <v>52</v>
      </c>
    </row>
    <row r="16" spans="1:51" ht="30" customHeight="1" x14ac:dyDescent="0.3">
      <c r="A16" s="10" t="s">
        <v>351</v>
      </c>
      <c r="B16" s="10" t="s">
        <v>52</v>
      </c>
      <c r="C16" s="10" t="s">
        <v>52</v>
      </c>
      <c r="D16" s="11"/>
      <c r="E16" s="17"/>
      <c r="F16" s="18">
        <f>TRUNC(SUMIF(N12:N15, N11, F12:F15),0)</f>
        <v>0</v>
      </c>
      <c r="G16" s="17"/>
      <c r="H16" s="18">
        <f>TRUNC(SUMIF(N12:N15, N11, H12:H15),0)</f>
        <v>0</v>
      </c>
      <c r="I16" s="17"/>
      <c r="J16" s="18">
        <f>TRUNC(SUMIF(N12:N15, N11, J12:J15),0)</f>
        <v>563306</v>
      </c>
      <c r="K16" s="17"/>
      <c r="L16" s="18">
        <f>F16+H16+J16</f>
        <v>563306</v>
      </c>
      <c r="M16" s="10" t="s">
        <v>52</v>
      </c>
      <c r="N16" s="2" t="s">
        <v>93</v>
      </c>
      <c r="O16" s="2" t="s">
        <v>93</v>
      </c>
      <c r="P16" s="2" t="s">
        <v>52</v>
      </c>
      <c r="Q16" s="2" t="s">
        <v>52</v>
      </c>
      <c r="R16" s="2" t="s">
        <v>52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52</v>
      </c>
      <c r="AX16" s="2" t="s">
        <v>52</v>
      </c>
      <c r="AY16" s="2" t="s">
        <v>52</v>
      </c>
    </row>
    <row r="17" spans="1:51" ht="30" customHeight="1" x14ac:dyDescent="0.3">
      <c r="A17" s="11"/>
      <c r="B17" s="11"/>
      <c r="C17" s="11"/>
      <c r="D17" s="11"/>
      <c r="E17" s="17"/>
      <c r="F17" s="18"/>
      <c r="G17" s="17"/>
      <c r="H17" s="18"/>
      <c r="I17" s="17"/>
      <c r="J17" s="18"/>
      <c r="K17" s="17"/>
      <c r="L17" s="18"/>
      <c r="M17" s="11"/>
    </row>
    <row r="18" spans="1:51" ht="30" customHeight="1" x14ac:dyDescent="0.3">
      <c r="A18" s="48" t="s">
        <v>360</v>
      </c>
      <c r="B18" s="48"/>
      <c r="C18" s="48"/>
      <c r="D18" s="48"/>
      <c r="E18" s="49"/>
      <c r="F18" s="50"/>
      <c r="G18" s="49"/>
      <c r="H18" s="50"/>
      <c r="I18" s="49"/>
      <c r="J18" s="50"/>
      <c r="K18" s="49"/>
      <c r="L18" s="50"/>
      <c r="M18" s="48"/>
      <c r="N18" s="1" t="s">
        <v>70</v>
      </c>
    </row>
    <row r="19" spans="1:51" ht="30" customHeight="1" x14ac:dyDescent="0.3">
      <c r="A19" s="10" t="s">
        <v>363</v>
      </c>
      <c r="B19" s="10" t="s">
        <v>364</v>
      </c>
      <c r="C19" s="10" t="s">
        <v>336</v>
      </c>
      <c r="D19" s="11">
        <v>0.12</v>
      </c>
      <c r="E19" s="17">
        <f>단가대비표!O49</f>
        <v>20400</v>
      </c>
      <c r="F19" s="18">
        <f t="shared" ref="F19:F28" si="2">TRUNC(E19*D19,1)</f>
        <v>2448</v>
      </c>
      <c r="G19" s="17">
        <f>단가대비표!P49</f>
        <v>0</v>
      </c>
      <c r="H19" s="18">
        <f t="shared" ref="H19:H28" si="3">TRUNC(G19*D19,1)</f>
        <v>0</v>
      </c>
      <c r="I19" s="17">
        <f>단가대비표!V49</f>
        <v>0</v>
      </c>
      <c r="J19" s="18">
        <f t="shared" ref="J19:J28" si="4">TRUNC(I19*D19,1)</f>
        <v>0</v>
      </c>
      <c r="K19" s="17">
        <f t="shared" ref="K19:K28" si="5">TRUNC(E19+G19+I19,1)</f>
        <v>20400</v>
      </c>
      <c r="L19" s="18">
        <f t="shared" ref="L19:L28" si="6">TRUNC(F19+H19+J19,1)</f>
        <v>2448</v>
      </c>
      <c r="M19" s="10" t="s">
        <v>52</v>
      </c>
      <c r="N19" s="2" t="s">
        <v>70</v>
      </c>
      <c r="O19" s="2" t="s">
        <v>365</v>
      </c>
      <c r="P19" s="2" t="s">
        <v>62</v>
      </c>
      <c r="Q19" s="2" t="s">
        <v>62</v>
      </c>
      <c r="R19" s="2" t="s">
        <v>61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366</v>
      </c>
      <c r="AX19" s="2" t="s">
        <v>52</v>
      </c>
      <c r="AY19" s="2" t="s">
        <v>52</v>
      </c>
    </row>
    <row r="20" spans="1:51" ht="30" customHeight="1" x14ac:dyDescent="0.3">
      <c r="A20" s="10" t="s">
        <v>363</v>
      </c>
      <c r="B20" s="10" t="s">
        <v>367</v>
      </c>
      <c r="C20" s="10" t="s">
        <v>336</v>
      </c>
      <c r="D20" s="11">
        <v>0.12</v>
      </c>
      <c r="E20" s="17">
        <f>단가대비표!O50</f>
        <v>6100</v>
      </c>
      <c r="F20" s="18">
        <f t="shared" si="2"/>
        <v>732</v>
      </c>
      <c r="G20" s="17">
        <f>단가대비표!P50</f>
        <v>0</v>
      </c>
      <c r="H20" s="18">
        <f t="shared" si="3"/>
        <v>0</v>
      </c>
      <c r="I20" s="17">
        <f>단가대비표!V50</f>
        <v>0</v>
      </c>
      <c r="J20" s="18">
        <f t="shared" si="4"/>
        <v>0</v>
      </c>
      <c r="K20" s="17">
        <f t="shared" si="5"/>
        <v>6100</v>
      </c>
      <c r="L20" s="18">
        <f t="shared" si="6"/>
        <v>732</v>
      </c>
      <c r="M20" s="10" t="s">
        <v>52</v>
      </c>
      <c r="N20" s="2" t="s">
        <v>70</v>
      </c>
      <c r="O20" s="2" t="s">
        <v>368</v>
      </c>
      <c r="P20" s="2" t="s">
        <v>62</v>
      </c>
      <c r="Q20" s="2" t="s">
        <v>62</v>
      </c>
      <c r="R20" s="2" t="s">
        <v>61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369</v>
      </c>
      <c r="AX20" s="2" t="s">
        <v>52</v>
      </c>
      <c r="AY20" s="2" t="s">
        <v>52</v>
      </c>
    </row>
    <row r="21" spans="1:51" ht="30" customHeight="1" x14ac:dyDescent="0.3">
      <c r="A21" s="10" t="s">
        <v>363</v>
      </c>
      <c r="B21" s="10" t="s">
        <v>370</v>
      </c>
      <c r="C21" s="10" t="s">
        <v>336</v>
      </c>
      <c r="D21" s="11">
        <v>0.24</v>
      </c>
      <c r="E21" s="17">
        <f>단가대비표!O51</f>
        <v>14900</v>
      </c>
      <c r="F21" s="18">
        <f t="shared" si="2"/>
        <v>3576</v>
      </c>
      <c r="G21" s="17">
        <f>단가대비표!P51</f>
        <v>0</v>
      </c>
      <c r="H21" s="18">
        <f t="shared" si="3"/>
        <v>0</v>
      </c>
      <c r="I21" s="17">
        <f>단가대비표!V51</f>
        <v>0</v>
      </c>
      <c r="J21" s="18">
        <f t="shared" si="4"/>
        <v>0</v>
      </c>
      <c r="K21" s="17">
        <f t="shared" si="5"/>
        <v>14900</v>
      </c>
      <c r="L21" s="18">
        <f t="shared" si="6"/>
        <v>3576</v>
      </c>
      <c r="M21" s="10" t="s">
        <v>52</v>
      </c>
      <c r="N21" s="2" t="s">
        <v>70</v>
      </c>
      <c r="O21" s="2" t="s">
        <v>371</v>
      </c>
      <c r="P21" s="2" t="s">
        <v>62</v>
      </c>
      <c r="Q21" s="2" t="s">
        <v>62</v>
      </c>
      <c r="R21" s="2" t="s">
        <v>61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372</v>
      </c>
      <c r="AX21" s="2" t="s">
        <v>52</v>
      </c>
      <c r="AY21" s="2" t="s">
        <v>52</v>
      </c>
    </row>
    <row r="22" spans="1:51" ht="30" customHeight="1" x14ac:dyDescent="0.3">
      <c r="A22" s="10" t="s">
        <v>363</v>
      </c>
      <c r="B22" s="10" t="s">
        <v>373</v>
      </c>
      <c r="C22" s="10" t="s">
        <v>336</v>
      </c>
      <c r="D22" s="11">
        <v>0.24</v>
      </c>
      <c r="E22" s="17">
        <f>단가대비표!O54</f>
        <v>0</v>
      </c>
      <c r="F22" s="18">
        <f t="shared" si="2"/>
        <v>0</v>
      </c>
      <c r="G22" s="17">
        <f>단가대비표!P54</f>
        <v>0</v>
      </c>
      <c r="H22" s="18">
        <f t="shared" si="3"/>
        <v>0</v>
      </c>
      <c r="I22" s="17">
        <f>단가대비표!V54</f>
        <v>0</v>
      </c>
      <c r="J22" s="18">
        <f t="shared" si="4"/>
        <v>0</v>
      </c>
      <c r="K22" s="17">
        <f t="shared" si="5"/>
        <v>0</v>
      </c>
      <c r="L22" s="18">
        <f t="shared" si="6"/>
        <v>0</v>
      </c>
      <c r="M22" s="10" t="s">
        <v>52</v>
      </c>
      <c r="N22" s="2" t="s">
        <v>70</v>
      </c>
      <c r="O22" s="2" t="s">
        <v>374</v>
      </c>
      <c r="P22" s="2" t="s">
        <v>62</v>
      </c>
      <c r="Q22" s="2" t="s">
        <v>62</v>
      </c>
      <c r="R22" s="2" t="s">
        <v>61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375</v>
      </c>
      <c r="AX22" s="2" t="s">
        <v>52</v>
      </c>
      <c r="AY22" s="2" t="s">
        <v>52</v>
      </c>
    </row>
    <row r="23" spans="1:51" ht="30" customHeight="1" x14ac:dyDescent="0.3">
      <c r="A23" s="10" t="s">
        <v>363</v>
      </c>
      <c r="B23" s="10" t="s">
        <v>376</v>
      </c>
      <c r="C23" s="10" t="s">
        <v>336</v>
      </c>
      <c r="D23" s="11">
        <v>0.12</v>
      </c>
      <c r="E23" s="17">
        <f>단가대비표!O52</f>
        <v>0</v>
      </c>
      <c r="F23" s="18">
        <f t="shared" si="2"/>
        <v>0</v>
      </c>
      <c r="G23" s="17">
        <f>단가대비표!P52</f>
        <v>0</v>
      </c>
      <c r="H23" s="18">
        <f t="shared" si="3"/>
        <v>0</v>
      </c>
      <c r="I23" s="17">
        <f>단가대비표!V52</f>
        <v>0</v>
      </c>
      <c r="J23" s="18">
        <f t="shared" si="4"/>
        <v>0</v>
      </c>
      <c r="K23" s="17">
        <f t="shared" si="5"/>
        <v>0</v>
      </c>
      <c r="L23" s="18">
        <f t="shared" si="6"/>
        <v>0</v>
      </c>
      <c r="M23" s="10" t="s">
        <v>52</v>
      </c>
      <c r="N23" s="2" t="s">
        <v>70</v>
      </c>
      <c r="O23" s="2" t="s">
        <v>377</v>
      </c>
      <c r="P23" s="2" t="s">
        <v>62</v>
      </c>
      <c r="Q23" s="2" t="s">
        <v>62</v>
      </c>
      <c r="R23" s="2" t="s">
        <v>61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378</v>
      </c>
      <c r="AX23" s="2" t="s">
        <v>52</v>
      </c>
      <c r="AY23" s="2" t="s">
        <v>52</v>
      </c>
    </row>
    <row r="24" spans="1:51" ht="30" customHeight="1" x14ac:dyDescent="0.3">
      <c r="A24" s="10" t="s">
        <v>363</v>
      </c>
      <c r="B24" s="10" t="s">
        <v>379</v>
      </c>
      <c r="C24" s="10" t="s">
        <v>336</v>
      </c>
      <c r="D24" s="11">
        <v>0.24</v>
      </c>
      <c r="E24" s="17">
        <f>단가대비표!O53</f>
        <v>0</v>
      </c>
      <c r="F24" s="18">
        <f t="shared" si="2"/>
        <v>0</v>
      </c>
      <c r="G24" s="17">
        <f>단가대비표!P53</f>
        <v>0</v>
      </c>
      <c r="H24" s="18">
        <f t="shared" si="3"/>
        <v>0</v>
      </c>
      <c r="I24" s="17">
        <f>단가대비표!V53</f>
        <v>0</v>
      </c>
      <c r="J24" s="18">
        <f t="shared" si="4"/>
        <v>0</v>
      </c>
      <c r="K24" s="17">
        <f t="shared" si="5"/>
        <v>0</v>
      </c>
      <c r="L24" s="18">
        <f t="shared" si="6"/>
        <v>0</v>
      </c>
      <c r="M24" s="10" t="s">
        <v>52</v>
      </c>
      <c r="N24" s="2" t="s">
        <v>70</v>
      </c>
      <c r="O24" s="2" t="s">
        <v>380</v>
      </c>
      <c r="P24" s="2" t="s">
        <v>62</v>
      </c>
      <c r="Q24" s="2" t="s">
        <v>62</v>
      </c>
      <c r="R24" s="2" t="s">
        <v>61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381</v>
      </c>
      <c r="AX24" s="2" t="s">
        <v>52</v>
      </c>
      <c r="AY24" s="2" t="s">
        <v>52</v>
      </c>
    </row>
    <row r="25" spans="1:51" ht="30" customHeight="1" x14ac:dyDescent="0.3">
      <c r="A25" s="10" t="s">
        <v>363</v>
      </c>
      <c r="B25" s="10" t="s">
        <v>382</v>
      </c>
      <c r="C25" s="10" t="s">
        <v>336</v>
      </c>
      <c r="D25" s="11">
        <v>0.36</v>
      </c>
      <c r="E25" s="17">
        <f>단가대비표!O55</f>
        <v>9900</v>
      </c>
      <c r="F25" s="18">
        <f t="shared" si="2"/>
        <v>3564</v>
      </c>
      <c r="G25" s="17">
        <f>단가대비표!P55</f>
        <v>0</v>
      </c>
      <c r="H25" s="18">
        <f t="shared" si="3"/>
        <v>0</v>
      </c>
      <c r="I25" s="17">
        <f>단가대비표!V55</f>
        <v>0</v>
      </c>
      <c r="J25" s="18">
        <f t="shared" si="4"/>
        <v>0</v>
      </c>
      <c r="K25" s="17">
        <f t="shared" si="5"/>
        <v>9900</v>
      </c>
      <c r="L25" s="18">
        <f t="shared" si="6"/>
        <v>3564</v>
      </c>
      <c r="M25" s="10" t="s">
        <v>52</v>
      </c>
      <c r="N25" s="2" t="s">
        <v>70</v>
      </c>
      <c r="O25" s="2" t="s">
        <v>383</v>
      </c>
      <c r="P25" s="2" t="s">
        <v>62</v>
      </c>
      <c r="Q25" s="2" t="s">
        <v>62</v>
      </c>
      <c r="R25" s="2" t="s">
        <v>61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52</v>
      </c>
      <c r="AW25" s="2" t="s">
        <v>384</v>
      </c>
      <c r="AX25" s="2" t="s">
        <v>52</v>
      </c>
      <c r="AY25" s="2" t="s">
        <v>52</v>
      </c>
    </row>
    <row r="26" spans="1:51" ht="30" customHeight="1" x14ac:dyDescent="0.3">
      <c r="A26" s="10" t="s">
        <v>363</v>
      </c>
      <c r="B26" s="10" t="s">
        <v>385</v>
      </c>
      <c r="C26" s="10" t="s">
        <v>336</v>
      </c>
      <c r="D26" s="11">
        <v>0.36</v>
      </c>
      <c r="E26" s="17">
        <f>단가대비표!O56</f>
        <v>7200</v>
      </c>
      <c r="F26" s="18">
        <f t="shared" si="2"/>
        <v>2592</v>
      </c>
      <c r="G26" s="17">
        <f>단가대비표!P56</f>
        <v>0</v>
      </c>
      <c r="H26" s="18">
        <f t="shared" si="3"/>
        <v>0</v>
      </c>
      <c r="I26" s="17">
        <f>단가대비표!V56</f>
        <v>0</v>
      </c>
      <c r="J26" s="18">
        <f t="shared" si="4"/>
        <v>0</v>
      </c>
      <c r="K26" s="17">
        <f t="shared" si="5"/>
        <v>7200</v>
      </c>
      <c r="L26" s="18">
        <f t="shared" si="6"/>
        <v>2592</v>
      </c>
      <c r="M26" s="10" t="s">
        <v>52</v>
      </c>
      <c r="N26" s="2" t="s">
        <v>70</v>
      </c>
      <c r="O26" s="2" t="s">
        <v>386</v>
      </c>
      <c r="P26" s="2" t="s">
        <v>62</v>
      </c>
      <c r="Q26" s="2" t="s">
        <v>62</v>
      </c>
      <c r="R26" s="2" t="s">
        <v>61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52</v>
      </c>
      <c r="AW26" s="2" t="s">
        <v>387</v>
      </c>
      <c r="AX26" s="2" t="s">
        <v>52</v>
      </c>
      <c r="AY26" s="2" t="s">
        <v>52</v>
      </c>
    </row>
    <row r="27" spans="1:51" ht="30" customHeight="1" x14ac:dyDescent="0.3">
      <c r="A27" s="10" t="s">
        <v>363</v>
      </c>
      <c r="B27" s="10" t="s">
        <v>388</v>
      </c>
      <c r="C27" s="10" t="s">
        <v>389</v>
      </c>
      <c r="D27" s="11">
        <v>0.42</v>
      </c>
      <c r="E27" s="17">
        <f>단가대비표!O58</f>
        <v>0</v>
      </c>
      <c r="F27" s="18">
        <f t="shared" si="2"/>
        <v>0</v>
      </c>
      <c r="G27" s="17">
        <f>단가대비표!P58</f>
        <v>0</v>
      </c>
      <c r="H27" s="18">
        <f t="shared" si="3"/>
        <v>0</v>
      </c>
      <c r="I27" s="17">
        <f>단가대비표!V58</f>
        <v>0</v>
      </c>
      <c r="J27" s="18">
        <f t="shared" si="4"/>
        <v>0</v>
      </c>
      <c r="K27" s="17">
        <f t="shared" si="5"/>
        <v>0</v>
      </c>
      <c r="L27" s="18">
        <f t="shared" si="6"/>
        <v>0</v>
      </c>
      <c r="M27" s="10" t="s">
        <v>52</v>
      </c>
      <c r="N27" s="2" t="s">
        <v>70</v>
      </c>
      <c r="O27" s="2" t="s">
        <v>390</v>
      </c>
      <c r="P27" s="2" t="s">
        <v>62</v>
      </c>
      <c r="Q27" s="2" t="s">
        <v>62</v>
      </c>
      <c r="R27" s="2" t="s">
        <v>61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391</v>
      </c>
      <c r="AX27" s="2" t="s">
        <v>52</v>
      </c>
      <c r="AY27" s="2" t="s">
        <v>52</v>
      </c>
    </row>
    <row r="28" spans="1:51" ht="30" customHeight="1" x14ac:dyDescent="0.3">
      <c r="A28" s="10" t="s">
        <v>67</v>
      </c>
      <c r="B28" s="10" t="s">
        <v>392</v>
      </c>
      <c r="C28" s="10" t="s">
        <v>69</v>
      </c>
      <c r="D28" s="11">
        <v>1</v>
      </c>
      <c r="E28" s="17">
        <f>일위대가목록!E36</f>
        <v>0</v>
      </c>
      <c r="F28" s="18">
        <f t="shared" si="2"/>
        <v>0</v>
      </c>
      <c r="G28" s="17">
        <f>일위대가목록!F36</f>
        <v>77934</v>
      </c>
      <c r="H28" s="18">
        <f t="shared" si="3"/>
        <v>77934</v>
      </c>
      <c r="I28" s="17">
        <f>일위대가목록!G36</f>
        <v>0</v>
      </c>
      <c r="J28" s="18">
        <f t="shared" si="4"/>
        <v>0</v>
      </c>
      <c r="K28" s="17">
        <f t="shared" si="5"/>
        <v>77934</v>
      </c>
      <c r="L28" s="18">
        <f t="shared" si="6"/>
        <v>77934</v>
      </c>
      <c r="M28" s="10" t="s">
        <v>52</v>
      </c>
      <c r="N28" s="2" t="s">
        <v>70</v>
      </c>
      <c r="O28" s="2" t="s">
        <v>393</v>
      </c>
      <c r="P28" s="2" t="s">
        <v>61</v>
      </c>
      <c r="Q28" s="2" t="s">
        <v>62</v>
      </c>
      <c r="R28" s="2" t="s">
        <v>62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394</v>
      </c>
      <c r="AX28" s="2" t="s">
        <v>52</v>
      </c>
      <c r="AY28" s="2" t="s">
        <v>52</v>
      </c>
    </row>
    <row r="29" spans="1:51" ht="30" customHeight="1" x14ac:dyDescent="0.3">
      <c r="A29" s="10" t="s">
        <v>351</v>
      </c>
      <c r="B29" s="10" t="s">
        <v>52</v>
      </c>
      <c r="C29" s="10" t="s">
        <v>52</v>
      </c>
      <c r="D29" s="11"/>
      <c r="E29" s="17"/>
      <c r="F29" s="18">
        <f>TRUNC(SUMIF(N19:N28, N18, F19:F28),0)</f>
        <v>12912</v>
      </c>
      <c r="G29" s="17"/>
      <c r="H29" s="18">
        <f>TRUNC(SUMIF(N19:N28, N18, H19:H28),0)</f>
        <v>77934</v>
      </c>
      <c r="I29" s="17"/>
      <c r="J29" s="18">
        <f>TRUNC(SUMIF(N19:N28, N18, J19:J28),0)</f>
        <v>0</v>
      </c>
      <c r="K29" s="17"/>
      <c r="L29" s="18">
        <f>F29+H29+J29</f>
        <v>90846</v>
      </c>
      <c r="M29" s="10" t="s">
        <v>52</v>
      </c>
      <c r="N29" s="2" t="s">
        <v>93</v>
      </c>
      <c r="O29" s="2" t="s">
        <v>93</v>
      </c>
      <c r="P29" s="2" t="s">
        <v>52</v>
      </c>
      <c r="Q29" s="2" t="s">
        <v>52</v>
      </c>
      <c r="R29" s="2" t="s">
        <v>52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52</v>
      </c>
      <c r="AX29" s="2" t="s">
        <v>52</v>
      </c>
      <c r="AY29" s="2" t="s">
        <v>52</v>
      </c>
    </row>
    <row r="30" spans="1:51" ht="30" customHeight="1" x14ac:dyDescent="0.3">
      <c r="A30" s="11"/>
      <c r="B30" s="11"/>
      <c r="C30" s="11"/>
      <c r="D30" s="11"/>
      <c r="E30" s="17"/>
      <c r="F30" s="18"/>
      <c r="G30" s="17"/>
      <c r="H30" s="18"/>
      <c r="I30" s="17"/>
      <c r="J30" s="18"/>
      <c r="K30" s="17"/>
      <c r="L30" s="18"/>
      <c r="M30" s="11"/>
    </row>
    <row r="31" spans="1:51" ht="30" customHeight="1" x14ac:dyDescent="0.3">
      <c r="A31" s="48" t="s">
        <v>395</v>
      </c>
      <c r="B31" s="48"/>
      <c r="C31" s="48"/>
      <c r="D31" s="48"/>
      <c r="E31" s="49"/>
      <c r="F31" s="50"/>
      <c r="G31" s="49"/>
      <c r="H31" s="50"/>
      <c r="I31" s="49"/>
      <c r="J31" s="50"/>
      <c r="K31" s="49"/>
      <c r="L31" s="50"/>
      <c r="M31" s="48"/>
      <c r="N31" s="1" t="s">
        <v>75</v>
      </c>
    </row>
    <row r="32" spans="1:51" ht="30" customHeight="1" x14ac:dyDescent="0.3">
      <c r="A32" s="10" t="s">
        <v>397</v>
      </c>
      <c r="B32" s="10" t="s">
        <v>398</v>
      </c>
      <c r="C32" s="10" t="s">
        <v>399</v>
      </c>
      <c r="D32" s="11">
        <v>0.3009</v>
      </c>
      <c r="E32" s="17">
        <f>단가대비표!O59</f>
        <v>17000</v>
      </c>
      <c r="F32" s="18">
        <f t="shared" ref="F32:F44" si="7">TRUNC(E32*D32,1)</f>
        <v>5115.3</v>
      </c>
      <c r="G32" s="17">
        <f>단가대비표!P59</f>
        <v>0</v>
      </c>
      <c r="H32" s="18">
        <f t="shared" ref="H32:H44" si="8">TRUNC(G32*D32,1)</f>
        <v>0</v>
      </c>
      <c r="I32" s="17">
        <f>단가대비표!V59</f>
        <v>0</v>
      </c>
      <c r="J32" s="18">
        <f t="shared" ref="J32:J44" si="9">TRUNC(I32*D32,1)</f>
        <v>0</v>
      </c>
      <c r="K32" s="17">
        <f t="shared" ref="K32:K44" si="10">TRUNC(E32+G32+I32,1)</f>
        <v>17000</v>
      </c>
      <c r="L32" s="18">
        <f t="shared" ref="L32:L44" si="11">TRUNC(F32+H32+J32,1)</f>
        <v>5115.3</v>
      </c>
      <c r="M32" s="10" t="s">
        <v>337</v>
      </c>
      <c r="N32" s="2" t="s">
        <v>52</v>
      </c>
      <c r="O32" s="2" t="s">
        <v>400</v>
      </c>
      <c r="P32" s="2" t="s">
        <v>62</v>
      </c>
      <c r="Q32" s="2" t="s">
        <v>62</v>
      </c>
      <c r="R32" s="2" t="s">
        <v>61</v>
      </c>
      <c r="S32" s="3"/>
      <c r="T32" s="3"/>
      <c r="U32" s="3"/>
      <c r="V32" s="3">
        <v>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401</v>
      </c>
      <c r="AX32" s="2" t="s">
        <v>52</v>
      </c>
      <c r="AY32" s="2" t="s">
        <v>340</v>
      </c>
    </row>
    <row r="33" spans="1:51" ht="30" customHeight="1" x14ac:dyDescent="0.3">
      <c r="A33" s="10" t="s">
        <v>402</v>
      </c>
      <c r="B33" s="10" t="s">
        <v>403</v>
      </c>
      <c r="C33" s="10" t="s">
        <v>399</v>
      </c>
      <c r="D33" s="11">
        <v>5.4300000000000001E-2</v>
      </c>
      <c r="E33" s="17">
        <f>단가대비표!O62</f>
        <v>7700</v>
      </c>
      <c r="F33" s="18">
        <f t="shared" si="7"/>
        <v>418.1</v>
      </c>
      <c r="G33" s="17">
        <f>단가대비표!P62</f>
        <v>0</v>
      </c>
      <c r="H33" s="18">
        <f t="shared" si="8"/>
        <v>0</v>
      </c>
      <c r="I33" s="17">
        <f>단가대비표!V62</f>
        <v>0</v>
      </c>
      <c r="J33" s="18">
        <f t="shared" si="9"/>
        <v>0</v>
      </c>
      <c r="K33" s="17">
        <f t="shared" si="10"/>
        <v>7700</v>
      </c>
      <c r="L33" s="18">
        <f t="shared" si="11"/>
        <v>418.1</v>
      </c>
      <c r="M33" s="10" t="s">
        <v>337</v>
      </c>
      <c r="N33" s="2" t="s">
        <v>52</v>
      </c>
      <c r="O33" s="2" t="s">
        <v>404</v>
      </c>
      <c r="P33" s="2" t="s">
        <v>62</v>
      </c>
      <c r="Q33" s="2" t="s">
        <v>62</v>
      </c>
      <c r="R33" s="2" t="s">
        <v>61</v>
      </c>
      <c r="S33" s="3"/>
      <c r="T33" s="3"/>
      <c r="U33" s="3"/>
      <c r="V33" s="3">
        <v>1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405</v>
      </c>
      <c r="AX33" s="2" t="s">
        <v>52</v>
      </c>
      <c r="AY33" s="2" t="s">
        <v>340</v>
      </c>
    </row>
    <row r="34" spans="1:51" ht="30" customHeight="1" x14ac:dyDescent="0.3">
      <c r="A34" s="10" t="s">
        <v>406</v>
      </c>
      <c r="B34" s="10" t="s">
        <v>407</v>
      </c>
      <c r="C34" s="10" t="s">
        <v>399</v>
      </c>
      <c r="D34" s="11">
        <v>0.3009</v>
      </c>
      <c r="E34" s="17">
        <f>단가대비표!O60</f>
        <v>6600</v>
      </c>
      <c r="F34" s="18">
        <f t="shared" si="7"/>
        <v>1985.9</v>
      </c>
      <c r="G34" s="17">
        <f>단가대비표!P60</f>
        <v>0</v>
      </c>
      <c r="H34" s="18">
        <f t="shared" si="8"/>
        <v>0</v>
      </c>
      <c r="I34" s="17">
        <f>단가대비표!V60</f>
        <v>0</v>
      </c>
      <c r="J34" s="18">
        <f t="shared" si="9"/>
        <v>0</v>
      </c>
      <c r="K34" s="17">
        <f t="shared" si="10"/>
        <v>6600</v>
      </c>
      <c r="L34" s="18">
        <f t="shared" si="11"/>
        <v>1985.9</v>
      </c>
      <c r="M34" s="10" t="s">
        <v>337</v>
      </c>
      <c r="N34" s="2" t="s">
        <v>52</v>
      </c>
      <c r="O34" s="2" t="s">
        <v>408</v>
      </c>
      <c r="P34" s="2" t="s">
        <v>62</v>
      </c>
      <c r="Q34" s="2" t="s">
        <v>62</v>
      </c>
      <c r="R34" s="2" t="s">
        <v>61</v>
      </c>
      <c r="S34" s="3"/>
      <c r="T34" s="3"/>
      <c r="U34" s="3"/>
      <c r="V34" s="3">
        <v>1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409</v>
      </c>
      <c r="AX34" s="2" t="s">
        <v>52</v>
      </c>
      <c r="AY34" s="2" t="s">
        <v>340</v>
      </c>
    </row>
    <row r="35" spans="1:51" ht="30" customHeight="1" x14ac:dyDescent="0.3">
      <c r="A35" s="10" t="s">
        <v>406</v>
      </c>
      <c r="B35" s="10" t="s">
        <v>410</v>
      </c>
      <c r="C35" s="10" t="s">
        <v>399</v>
      </c>
      <c r="D35" s="11">
        <v>0.5847</v>
      </c>
      <c r="E35" s="17">
        <f>단가대비표!O61</f>
        <v>8400</v>
      </c>
      <c r="F35" s="18">
        <f t="shared" si="7"/>
        <v>4911.3999999999996</v>
      </c>
      <c r="G35" s="17">
        <f>단가대비표!P61</f>
        <v>0</v>
      </c>
      <c r="H35" s="18">
        <f t="shared" si="8"/>
        <v>0</v>
      </c>
      <c r="I35" s="17">
        <f>단가대비표!V61</f>
        <v>0</v>
      </c>
      <c r="J35" s="18">
        <f t="shared" si="9"/>
        <v>0</v>
      </c>
      <c r="K35" s="17">
        <f t="shared" si="10"/>
        <v>8400</v>
      </c>
      <c r="L35" s="18">
        <f t="shared" si="11"/>
        <v>4911.3999999999996</v>
      </c>
      <c r="M35" s="10" t="s">
        <v>337</v>
      </c>
      <c r="N35" s="2" t="s">
        <v>52</v>
      </c>
      <c r="O35" s="2" t="s">
        <v>411</v>
      </c>
      <c r="P35" s="2" t="s">
        <v>62</v>
      </c>
      <c r="Q35" s="2" t="s">
        <v>62</v>
      </c>
      <c r="R35" s="2" t="s">
        <v>61</v>
      </c>
      <c r="S35" s="3"/>
      <c r="T35" s="3"/>
      <c r="U35" s="3"/>
      <c r="V35" s="3">
        <v>1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412</v>
      </c>
      <c r="AX35" s="2" t="s">
        <v>52</v>
      </c>
      <c r="AY35" s="2" t="s">
        <v>340</v>
      </c>
    </row>
    <row r="36" spans="1:51" ht="30" customHeight="1" x14ac:dyDescent="0.3">
      <c r="A36" s="10" t="s">
        <v>413</v>
      </c>
      <c r="B36" s="10" t="s">
        <v>414</v>
      </c>
      <c r="C36" s="10" t="s">
        <v>399</v>
      </c>
      <c r="D36" s="11">
        <v>3.09E-2</v>
      </c>
      <c r="E36" s="17">
        <f>단가대비표!O63</f>
        <v>7200</v>
      </c>
      <c r="F36" s="18">
        <f t="shared" si="7"/>
        <v>222.4</v>
      </c>
      <c r="G36" s="17">
        <f>단가대비표!P63</f>
        <v>0</v>
      </c>
      <c r="H36" s="18">
        <f t="shared" si="8"/>
        <v>0</v>
      </c>
      <c r="I36" s="17">
        <f>단가대비표!V63</f>
        <v>0</v>
      </c>
      <c r="J36" s="18">
        <f t="shared" si="9"/>
        <v>0</v>
      </c>
      <c r="K36" s="17">
        <f t="shared" si="10"/>
        <v>7200</v>
      </c>
      <c r="L36" s="18">
        <f t="shared" si="11"/>
        <v>222.4</v>
      </c>
      <c r="M36" s="10" t="s">
        <v>337</v>
      </c>
      <c r="N36" s="2" t="s">
        <v>52</v>
      </c>
      <c r="O36" s="2" t="s">
        <v>415</v>
      </c>
      <c r="P36" s="2" t="s">
        <v>62</v>
      </c>
      <c r="Q36" s="2" t="s">
        <v>62</v>
      </c>
      <c r="R36" s="2" t="s">
        <v>61</v>
      </c>
      <c r="S36" s="3"/>
      <c r="T36" s="3"/>
      <c r="U36" s="3"/>
      <c r="V36" s="3">
        <v>1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416</v>
      </c>
      <c r="AX36" s="2" t="s">
        <v>52</v>
      </c>
      <c r="AY36" s="2" t="s">
        <v>340</v>
      </c>
    </row>
    <row r="37" spans="1:51" ht="30" customHeight="1" x14ac:dyDescent="0.3">
      <c r="A37" s="10" t="s">
        <v>413</v>
      </c>
      <c r="B37" s="10" t="s">
        <v>417</v>
      </c>
      <c r="C37" s="10" t="s">
        <v>399</v>
      </c>
      <c r="D37" s="11">
        <v>0.78939999999999999</v>
      </c>
      <c r="E37" s="17">
        <f>단가대비표!O64</f>
        <v>8400</v>
      </c>
      <c r="F37" s="18">
        <f t="shared" si="7"/>
        <v>6630.9</v>
      </c>
      <c r="G37" s="17">
        <f>단가대비표!P64</f>
        <v>0</v>
      </c>
      <c r="H37" s="18">
        <f t="shared" si="8"/>
        <v>0</v>
      </c>
      <c r="I37" s="17">
        <f>단가대비표!V64</f>
        <v>0</v>
      </c>
      <c r="J37" s="18">
        <f t="shared" si="9"/>
        <v>0</v>
      </c>
      <c r="K37" s="17">
        <f t="shared" si="10"/>
        <v>8400</v>
      </c>
      <c r="L37" s="18">
        <f t="shared" si="11"/>
        <v>6630.9</v>
      </c>
      <c r="M37" s="10" t="s">
        <v>337</v>
      </c>
      <c r="N37" s="2" t="s">
        <v>52</v>
      </c>
      <c r="O37" s="2" t="s">
        <v>418</v>
      </c>
      <c r="P37" s="2" t="s">
        <v>62</v>
      </c>
      <c r="Q37" s="2" t="s">
        <v>62</v>
      </c>
      <c r="R37" s="2" t="s">
        <v>61</v>
      </c>
      <c r="S37" s="3"/>
      <c r="T37" s="3"/>
      <c r="U37" s="3"/>
      <c r="V37" s="3">
        <v>1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419</v>
      </c>
      <c r="AX37" s="2" t="s">
        <v>52</v>
      </c>
      <c r="AY37" s="2" t="s">
        <v>340</v>
      </c>
    </row>
    <row r="38" spans="1:51" ht="30" customHeight="1" x14ac:dyDescent="0.3">
      <c r="A38" s="10" t="s">
        <v>420</v>
      </c>
      <c r="B38" s="10" t="s">
        <v>421</v>
      </c>
      <c r="C38" s="10" t="s">
        <v>228</v>
      </c>
      <c r="D38" s="11">
        <v>1</v>
      </c>
      <c r="E38" s="17">
        <f>TRUNC(SUMIF(V32:V44, RIGHTB(O38, 1), F32:F44)*U38, 2)</f>
        <v>1157.04</v>
      </c>
      <c r="F38" s="18">
        <f t="shared" si="7"/>
        <v>1157</v>
      </c>
      <c r="G38" s="17">
        <v>0</v>
      </c>
      <c r="H38" s="18">
        <f t="shared" si="8"/>
        <v>0</v>
      </c>
      <c r="I38" s="17">
        <v>0</v>
      </c>
      <c r="J38" s="18">
        <f t="shared" si="9"/>
        <v>0</v>
      </c>
      <c r="K38" s="17">
        <f t="shared" si="10"/>
        <v>1157</v>
      </c>
      <c r="L38" s="18">
        <f t="shared" si="11"/>
        <v>1157</v>
      </c>
      <c r="M38" s="10" t="s">
        <v>52</v>
      </c>
      <c r="N38" s="2" t="s">
        <v>75</v>
      </c>
      <c r="O38" s="2" t="s">
        <v>297</v>
      </c>
      <c r="P38" s="2" t="s">
        <v>62</v>
      </c>
      <c r="Q38" s="2" t="s">
        <v>62</v>
      </c>
      <c r="R38" s="2" t="s">
        <v>62</v>
      </c>
      <c r="S38" s="3">
        <v>0</v>
      </c>
      <c r="T38" s="3">
        <v>0</v>
      </c>
      <c r="U38" s="3">
        <v>0.06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422</v>
      </c>
      <c r="AX38" s="2" t="s">
        <v>52</v>
      </c>
      <c r="AY38" s="2" t="s">
        <v>52</v>
      </c>
    </row>
    <row r="39" spans="1:51" ht="30" customHeight="1" x14ac:dyDescent="0.3">
      <c r="A39" s="10" t="s">
        <v>363</v>
      </c>
      <c r="B39" s="10" t="s">
        <v>423</v>
      </c>
      <c r="C39" s="10" t="s">
        <v>169</v>
      </c>
      <c r="D39" s="11">
        <v>6.0100000000000001E-2</v>
      </c>
      <c r="E39" s="17">
        <f>단가대비표!O57</f>
        <v>0</v>
      </c>
      <c r="F39" s="18">
        <f t="shared" si="7"/>
        <v>0</v>
      </c>
      <c r="G39" s="17">
        <f>단가대비표!P57</f>
        <v>0</v>
      </c>
      <c r="H39" s="18">
        <f t="shared" si="8"/>
        <v>0</v>
      </c>
      <c r="I39" s="17">
        <f>단가대비표!V57</f>
        <v>0</v>
      </c>
      <c r="J39" s="18">
        <f t="shared" si="9"/>
        <v>0</v>
      </c>
      <c r="K39" s="17">
        <f t="shared" si="10"/>
        <v>0</v>
      </c>
      <c r="L39" s="18">
        <f t="shared" si="11"/>
        <v>0</v>
      </c>
      <c r="M39" s="10" t="s">
        <v>337</v>
      </c>
      <c r="N39" s="2" t="s">
        <v>52</v>
      </c>
      <c r="O39" s="2" t="s">
        <v>424</v>
      </c>
      <c r="P39" s="2" t="s">
        <v>62</v>
      </c>
      <c r="Q39" s="2" t="s">
        <v>62</v>
      </c>
      <c r="R39" s="2" t="s">
        <v>61</v>
      </c>
      <c r="S39" s="3"/>
      <c r="T39" s="3"/>
      <c r="U39" s="3"/>
      <c r="V39" s="3"/>
      <c r="W39" s="3">
        <v>2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425</v>
      </c>
      <c r="AX39" s="2" t="s">
        <v>52</v>
      </c>
      <c r="AY39" s="2" t="s">
        <v>340</v>
      </c>
    </row>
    <row r="40" spans="1:51" ht="30" customHeight="1" x14ac:dyDescent="0.3">
      <c r="A40" s="10" t="s">
        <v>426</v>
      </c>
      <c r="B40" s="10" t="s">
        <v>427</v>
      </c>
      <c r="C40" s="10" t="s">
        <v>228</v>
      </c>
      <c r="D40" s="11">
        <v>1</v>
      </c>
      <c r="E40" s="17">
        <f>TRUNC(SUMIF(W32:W44, RIGHTB(O40, 1), F32:F44)*U40, 2)</f>
        <v>0</v>
      </c>
      <c r="F40" s="18">
        <f t="shared" si="7"/>
        <v>0</v>
      </c>
      <c r="G40" s="17">
        <v>0</v>
      </c>
      <c r="H40" s="18">
        <f t="shared" si="8"/>
        <v>0</v>
      </c>
      <c r="I40" s="17">
        <v>0</v>
      </c>
      <c r="J40" s="18">
        <f t="shared" si="9"/>
        <v>0</v>
      </c>
      <c r="K40" s="17">
        <f t="shared" si="10"/>
        <v>0</v>
      </c>
      <c r="L40" s="18">
        <f t="shared" si="11"/>
        <v>0</v>
      </c>
      <c r="M40" s="10" t="s">
        <v>52</v>
      </c>
      <c r="N40" s="2" t="s">
        <v>75</v>
      </c>
      <c r="O40" s="2" t="s">
        <v>428</v>
      </c>
      <c r="P40" s="2" t="s">
        <v>62</v>
      </c>
      <c r="Q40" s="2" t="s">
        <v>62</v>
      </c>
      <c r="R40" s="2" t="s">
        <v>62</v>
      </c>
      <c r="S40" s="3">
        <v>0</v>
      </c>
      <c r="T40" s="3">
        <v>0</v>
      </c>
      <c r="U40" s="3">
        <v>0.09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429</v>
      </c>
      <c r="AX40" s="2" t="s">
        <v>52</v>
      </c>
      <c r="AY40" s="2" t="s">
        <v>52</v>
      </c>
    </row>
    <row r="41" spans="1:51" ht="30" customHeight="1" x14ac:dyDescent="0.3">
      <c r="A41" s="10" t="s">
        <v>430</v>
      </c>
      <c r="B41" s="10" t="s">
        <v>431</v>
      </c>
      <c r="C41" s="10" t="s">
        <v>336</v>
      </c>
      <c r="D41" s="11">
        <v>3.8600000000000002E-2</v>
      </c>
      <c r="E41" s="17">
        <f>단가대비표!O48</f>
        <v>900</v>
      </c>
      <c r="F41" s="18">
        <f t="shared" si="7"/>
        <v>34.700000000000003</v>
      </c>
      <c r="G41" s="17">
        <f>단가대비표!P48</f>
        <v>0</v>
      </c>
      <c r="H41" s="18">
        <f t="shared" si="8"/>
        <v>0</v>
      </c>
      <c r="I41" s="17">
        <f>단가대비표!V48</f>
        <v>0</v>
      </c>
      <c r="J41" s="18">
        <f t="shared" si="9"/>
        <v>0</v>
      </c>
      <c r="K41" s="17">
        <f t="shared" si="10"/>
        <v>900</v>
      </c>
      <c r="L41" s="18">
        <f t="shared" si="11"/>
        <v>34.700000000000003</v>
      </c>
      <c r="M41" s="10" t="s">
        <v>337</v>
      </c>
      <c r="N41" s="2" t="s">
        <v>52</v>
      </c>
      <c r="O41" s="2" t="s">
        <v>432</v>
      </c>
      <c r="P41" s="2" t="s">
        <v>62</v>
      </c>
      <c r="Q41" s="2" t="s">
        <v>62</v>
      </c>
      <c r="R41" s="2" t="s">
        <v>61</v>
      </c>
      <c r="S41" s="3"/>
      <c r="T41" s="3"/>
      <c r="U41" s="3"/>
      <c r="V41" s="3"/>
      <c r="W41" s="3"/>
      <c r="X41" s="3">
        <v>3</v>
      </c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433</v>
      </c>
      <c r="AX41" s="2" t="s">
        <v>52</v>
      </c>
      <c r="AY41" s="2" t="s">
        <v>340</v>
      </c>
    </row>
    <row r="42" spans="1:51" ht="30" customHeight="1" x14ac:dyDescent="0.3">
      <c r="A42" s="10" t="s">
        <v>434</v>
      </c>
      <c r="B42" s="10" t="s">
        <v>435</v>
      </c>
      <c r="C42" s="10" t="s">
        <v>228</v>
      </c>
      <c r="D42" s="11">
        <v>1</v>
      </c>
      <c r="E42" s="17">
        <f>TRUNC(SUMIF(X32:X44, RIGHTB(O42, 1), F32:F44)*U42, 2)</f>
        <v>34.700000000000003</v>
      </c>
      <c r="F42" s="18">
        <f t="shared" si="7"/>
        <v>34.700000000000003</v>
      </c>
      <c r="G42" s="17">
        <v>0</v>
      </c>
      <c r="H42" s="18">
        <f t="shared" si="8"/>
        <v>0</v>
      </c>
      <c r="I42" s="17">
        <v>0</v>
      </c>
      <c r="J42" s="18">
        <f t="shared" si="9"/>
        <v>0</v>
      </c>
      <c r="K42" s="17">
        <f t="shared" si="10"/>
        <v>34.700000000000003</v>
      </c>
      <c r="L42" s="18">
        <f t="shared" si="11"/>
        <v>34.700000000000003</v>
      </c>
      <c r="M42" s="10" t="s">
        <v>52</v>
      </c>
      <c r="N42" s="2" t="s">
        <v>75</v>
      </c>
      <c r="O42" s="2" t="s">
        <v>436</v>
      </c>
      <c r="P42" s="2" t="s">
        <v>62</v>
      </c>
      <c r="Q42" s="2" t="s">
        <v>62</v>
      </c>
      <c r="R42" s="2" t="s">
        <v>62</v>
      </c>
      <c r="S42" s="3">
        <v>0</v>
      </c>
      <c r="T42" s="3">
        <v>0</v>
      </c>
      <c r="U42" s="3">
        <v>1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52</v>
      </c>
      <c r="AW42" s="2" t="s">
        <v>437</v>
      </c>
      <c r="AX42" s="2" t="s">
        <v>52</v>
      </c>
      <c r="AY42" s="2" t="s">
        <v>52</v>
      </c>
    </row>
    <row r="43" spans="1:51" ht="30" customHeight="1" x14ac:dyDescent="0.3">
      <c r="A43" s="10" t="s">
        <v>438</v>
      </c>
      <c r="B43" s="10" t="s">
        <v>439</v>
      </c>
      <c r="C43" s="10" t="s">
        <v>74</v>
      </c>
      <c r="D43" s="11">
        <v>1</v>
      </c>
      <c r="E43" s="17">
        <f>일위대가목록!E37</f>
        <v>0</v>
      </c>
      <c r="F43" s="18">
        <f t="shared" si="7"/>
        <v>0</v>
      </c>
      <c r="G43" s="17">
        <f>일위대가목록!F37</f>
        <v>10754</v>
      </c>
      <c r="H43" s="18">
        <f t="shared" si="8"/>
        <v>10754</v>
      </c>
      <c r="I43" s="17">
        <f>일위대가목록!G37</f>
        <v>0</v>
      </c>
      <c r="J43" s="18">
        <f t="shared" si="9"/>
        <v>0</v>
      </c>
      <c r="K43" s="17">
        <f t="shared" si="10"/>
        <v>10754</v>
      </c>
      <c r="L43" s="18">
        <f t="shared" si="11"/>
        <v>10754</v>
      </c>
      <c r="M43" s="10" t="s">
        <v>52</v>
      </c>
      <c r="N43" s="2" t="s">
        <v>75</v>
      </c>
      <c r="O43" s="2" t="s">
        <v>440</v>
      </c>
      <c r="P43" s="2" t="s">
        <v>61</v>
      </c>
      <c r="Q43" s="2" t="s">
        <v>62</v>
      </c>
      <c r="R43" s="2" t="s">
        <v>62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441</v>
      </c>
      <c r="AX43" s="2" t="s">
        <v>52</v>
      </c>
      <c r="AY43" s="2" t="s">
        <v>52</v>
      </c>
    </row>
    <row r="44" spans="1:51" ht="30" customHeight="1" x14ac:dyDescent="0.3">
      <c r="A44" s="10" t="s">
        <v>442</v>
      </c>
      <c r="B44" s="10" t="s">
        <v>443</v>
      </c>
      <c r="C44" s="10" t="s">
        <v>74</v>
      </c>
      <c r="D44" s="11">
        <v>1</v>
      </c>
      <c r="E44" s="17">
        <f>일위대가목록!E38</f>
        <v>923</v>
      </c>
      <c r="F44" s="18">
        <f t="shared" si="7"/>
        <v>923</v>
      </c>
      <c r="G44" s="17">
        <f>일위대가목록!F38</f>
        <v>0</v>
      </c>
      <c r="H44" s="18">
        <f t="shared" si="8"/>
        <v>0</v>
      </c>
      <c r="I44" s="17">
        <f>일위대가목록!G38</f>
        <v>0</v>
      </c>
      <c r="J44" s="18">
        <f t="shared" si="9"/>
        <v>0</v>
      </c>
      <c r="K44" s="17">
        <f t="shared" si="10"/>
        <v>923</v>
      </c>
      <c r="L44" s="18">
        <f t="shared" si="11"/>
        <v>923</v>
      </c>
      <c r="M44" s="10" t="s">
        <v>52</v>
      </c>
      <c r="N44" s="2" t="s">
        <v>75</v>
      </c>
      <c r="O44" s="2" t="s">
        <v>444</v>
      </c>
      <c r="P44" s="2" t="s">
        <v>61</v>
      </c>
      <c r="Q44" s="2" t="s">
        <v>62</v>
      </c>
      <c r="R44" s="2" t="s">
        <v>62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445</v>
      </c>
      <c r="AX44" s="2" t="s">
        <v>52</v>
      </c>
      <c r="AY44" s="2" t="s">
        <v>52</v>
      </c>
    </row>
    <row r="45" spans="1:51" ht="30" customHeight="1" x14ac:dyDescent="0.3">
      <c r="A45" s="10" t="s">
        <v>351</v>
      </c>
      <c r="B45" s="10" t="s">
        <v>52</v>
      </c>
      <c r="C45" s="10" t="s">
        <v>52</v>
      </c>
      <c r="D45" s="11"/>
      <c r="E45" s="17"/>
      <c r="F45" s="18">
        <f>TRUNC(SUMIF(N32:N44, N31, F32:F44),0)</f>
        <v>2114</v>
      </c>
      <c r="G45" s="17"/>
      <c r="H45" s="18">
        <f>TRUNC(SUMIF(N32:N44, N31, H32:H44),0)</f>
        <v>10754</v>
      </c>
      <c r="I45" s="17"/>
      <c r="J45" s="18">
        <f>TRUNC(SUMIF(N32:N44, N31, J32:J44),0)</f>
        <v>0</v>
      </c>
      <c r="K45" s="17"/>
      <c r="L45" s="18">
        <f>F45+H45+J45</f>
        <v>12868</v>
      </c>
      <c r="M45" s="10" t="s">
        <v>52</v>
      </c>
      <c r="N45" s="2" t="s">
        <v>93</v>
      </c>
      <c r="O45" s="2" t="s">
        <v>93</v>
      </c>
      <c r="P45" s="2" t="s">
        <v>52</v>
      </c>
      <c r="Q45" s="2" t="s">
        <v>52</v>
      </c>
      <c r="R45" s="2" t="s">
        <v>52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52</v>
      </c>
      <c r="AX45" s="2" t="s">
        <v>52</v>
      </c>
      <c r="AY45" s="2" t="s">
        <v>52</v>
      </c>
    </row>
    <row r="46" spans="1:51" ht="30" customHeight="1" x14ac:dyDescent="0.3">
      <c r="A46" s="11"/>
      <c r="B46" s="11"/>
      <c r="C46" s="11"/>
      <c r="D46" s="11"/>
      <c r="E46" s="17"/>
      <c r="F46" s="18"/>
      <c r="G46" s="17"/>
      <c r="H46" s="18"/>
      <c r="I46" s="17"/>
      <c r="J46" s="18"/>
      <c r="K46" s="17"/>
      <c r="L46" s="18"/>
      <c r="M46" s="11"/>
    </row>
    <row r="47" spans="1:51" ht="30" customHeight="1" x14ac:dyDescent="0.3">
      <c r="A47" s="48" t="s">
        <v>446</v>
      </c>
      <c r="B47" s="48"/>
      <c r="C47" s="48"/>
      <c r="D47" s="48"/>
      <c r="E47" s="49"/>
      <c r="F47" s="50"/>
      <c r="G47" s="49"/>
      <c r="H47" s="50"/>
      <c r="I47" s="49"/>
      <c r="J47" s="50"/>
      <c r="K47" s="49"/>
      <c r="L47" s="50"/>
      <c r="M47" s="48"/>
      <c r="N47" s="1" t="s">
        <v>79</v>
      </c>
    </row>
    <row r="48" spans="1:51" ht="30" customHeight="1" x14ac:dyDescent="0.3">
      <c r="A48" s="10" t="s">
        <v>448</v>
      </c>
      <c r="B48" s="10" t="s">
        <v>449</v>
      </c>
      <c r="C48" s="10" t="s">
        <v>399</v>
      </c>
      <c r="D48" s="11">
        <v>8.0399999999999999E-2</v>
      </c>
      <c r="E48" s="17">
        <f>단가대비표!O67</f>
        <v>19500</v>
      </c>
      <c r="F48" s="18">
        <f>TRUNC(E48*D48,1)</f>
        <v>1567.8</v>
      </c>
      <c r="G48" s="17">
        <f>단가대비표!P67</f>
        <v>0</v>
      </c>
      <c r="H48" s="18">
        <f>TRUNC(G48*D48,1)</f>
        <v>0</v>
      </c>
      <c r="I48" s="17">
        <f>단가대비표!V67</f>
        <v>0</v>
      </c>
      <c r="J48" s="18">
        <f>TRUNC(I48*D48,1)</f>
        <v>0</v>
      </c>
      <c r="K48" s="17">
        <f t="shared" ref="K48:L50" si="12">TRUNC(E48+G48+I48,1)</f>
        <v>19500</v>
      </c>
      <c r="L48" s="18">
        <f t="shared" si="12"/>
        <v>1567.8</v>
      </c>
      <c r="M48" s="10" t="s">
        <v>52</v>
      </c>
      <c r="N48" s="2" t="s">
        <v>79</v>
      </c>
      <c r="O48" s="2" t="s">
        <v>450</v>
      </c>
      <c r="P48" s="2" t="s">
        <v>62</v>
      </c>
      <c r="Q48" s="2" t="s">
        <v>62</v>
      </c>
      <c r="R48" s="2" t="s">
        <v>61</v>
      </c>
      <c r="S48" s="3"/>
      <c r="T48" s="3"/>
      <c r="U48" s="3"/>
      <c r="V48" s="3">
        <v>1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451</v>
      </c>
      <c r="AX48" s="2" t="s">
        <v>52</v>
      </c>
      <c r="AY48" s="2" t="s">
        <v>52</v>
      </c>
    </row>
    <row r="49" spans="1:51" ht="30" customHeight="1" x14ac:dyDescent="0.3">
      <c r="A49" s="10" t="s">
        <v>452</v>
      </c>
      <c r="B49" s="10" t="s">
        <v>453</v>
      </c>
      <c r="C49" s="10" t="s">
        <v>228</v>
      </c>
      <c r="D49" s="11">
        <v>1</v>
      </c>
      <c r="E49" s="17">
        <f>TRUNC(SUMIF(V48:V50, RIGHTB(O49, 1), F48:F50)*U49, 2)</f>
        <v>78.39</v>
      </c>
      <c r="F49" s="18">
        <f>TRUNC(E49*D49,1)</f>
        <v>78.3</v>
      </c>
      <c r="G49" s="17">
        <v>0</v>
      </c>
      <c r="H49" s="18">
        <f>TRUNC(G49*D49,1)</f>
        <v>0</v>
      </c>
      <c r="I49" s="17">
        <v>0</v>
      </c>
      <c r="J49" s="18">
        <f>TRUNC(I49*D49,1)</f>
        <v>0</v>
      </c>
      <c r="K49" s="17">
        <f t="shared" si="12"/>
        <v>78.3</v>
      </c>
      <c r="L49" s="18">
        <f t="shared" si="12"/>
        <v>78.3</v>
      </c>
      <c r="M49" s="10" t="s">
        <v>52</v>
      </c>
      <c r="N49" s="2" t="s">
        <v>79</v>
      </c>
      <c r="O49" s="2" t="s">
        <v>297</v>
      </c>
      <c r="P49" s="2" t="s">
        <v>62</v>
      </c>
      <c r="Q49" s="2" t="s">
        <v>62</v>
      </c>
      <c r="R49" s="2" t="s">
        <v>62</v>
      </c>
      <c r="S49" s="3">
        <v>0</v>
      </c>
      <c r="T49" s="3">
        <v>0</v>
      </c>
      <c r="U49" s="3">
        <v>0.05</v>
      </c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454</v>
      </c>
      <c r="AX49" s="2" t="s">
        <v>52</v>
      </c>
      <c r="AY49" s="2" t="s">
        <v>52</v>
      </c>
    </row>
    <row r="50" spans="1:51" ht="30" customHeight="1" x14ac:dyDescent="0.3">
      <c r="A50" s="10" t="s">
        <v>455</v>
      </c>
      <c r="B50" s="10" t="s">
        <v>456</v>
      </c>
      <c r="C50" s="10" t="s">
        <v>457</v>
      </c>
      <c r="D50" s="11">
        <v>0.03</v>
      </c>
      <c r="E50" s="17">
        <f>일위대가목록!E39</f>
        <v>0</v>
      </c>
      <c r="F50" s="18">
        <f>TRUNC(E50*D50,1)</f>
        <v>0</v>
      </c>
      <c r="G50" s="17">
        <f>일위대가목록!F39</f>
        <v>157065</v>
      </c>
      <c r="H50" s="18">
        <f>TRUNC(G50*D50,1)</f>
        <v>4711.8999999999996</v>
      </c>
      <c r="I50" s="17">
        <f>일위대가목록!G39</f>
        <v>0</v>
      </c>
      <c r="J50" s="18">
        <f>TRUNC(I50*D50,1)</f>
        <v>0</v>
      </c>
      <c r="K50" s="17">
        <f t="shared" si="12"/>
        <v>157065</v>
      </c>
      <c r="L50" s="18">
        <f t="shared" si="12"/>
        <v>4711.8999999999996</v>
      </c>
      <c r="M50" s="10" t="s">
        <v>52</v>
      </c>
      <c r="N50" s="2" t="s">
        <v>79</v>
      </c>
      <c r="O50" s="2" t="s">
        <v>458</v>
      </c>
      <c r="P50" s="2" t="s">
        <v>61</v>
      </c>
      <c r="Q50" s="2" t="s">
        <v>62</v>
      </c>
      <c r="R50" s="2" t="s">
        <v>62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459</v>
      </c>
      <c r="AX50" s="2" t="s">
        <v>52</v>
      </c>
      <c r="AY50" s="2" t="s">
        <v>52</v>
      </c>
    </row>
    <row r="51" spans="1:51" ht="30" customHeight="1" x14ac:dyDescent="0.3">
      <c r="A51" s="10" t="s">
        <v>351</v>
      </c>
      <c r="B51" s="10" t="s">
        <v>52</v>
      </c>
      <c r="C51" s="10" t="s">
        <v>52</v>
      </c>
      <c r="D51" s="11"/>
      <c r="E51" s="17"/>
      <c r="F51" s="18">
        <f>TRUNC(SUMIF(N48:N50, N47, F48:F50),0)</f>
        <v>1646</v>
      </c>
      <c r="G51" s="17"/>
      <c r="H51" s="18">
        <f>TRUNC(SUMIF(N48:N50, N47, H48:H50),0)</f>
        <v>4711</v>
      </c>
      <c r="I51" s="17"/>
      <c r="J51" s="18">
        <f>TRUNC(SUMIF(N48:N50, N47, J48:J50),0)</f>
        <v>0</v>
      </c>
      <c r="K51" s="17"/>
      <c r="L51" s="18">
        <f>F51+H51+J51</f>
        <v>6357</v>
      </c>
      <c r="M51" s="10" t="s">
        <v>52</v>
      </c>
      <c r="N51" s="2" t="s">
        <v>93</v>
      </c>
      <c r="O51" s="2" t="s">
        <v>93</v>
      </c>
      <c r="P51" s="2" t="s">
        <v>52</v>
      </c>
      <c r="Q51" s="2" t="s">
        <v>52</v>
      </c>
      <c r="R51" s="2" t="s">
        <v>52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52</v>
      </c>
      <c r="AX51" s="2" t="s">
        <v>52</v>
      </c>
      <c r="AY51" s="2" t="s">
        <v>52</v>
      </c>
    </row>
    <row r="52" spans="1:51" ht="30" customHeight="1" x14ac:dyDescent="0.3">
      <c r="A52" s="11"/>
      <c r="B52" s="11"/>
      <c r="C52" s="11"/>
      <c r="D52" s="11"/>
      <c r="E52" s="17"/>
      <c r="F52" s="18"/>
      <c r="G52" s="17"/>
      <c r="H52" s="18"/>
      <c r="I52" s="17"/>
      <c r="J52" s="18"/>
      <c r="K52" s="17"/>
      <c r="L52" s="18"/>
      <c r="M52" s="11"/>
    </row>
    <row r="53" spans="1:51" ht="30" customHeight="1" x14ac:dyDescent="0.3">
      <c r="A53" s="48" t="s">
        <v>460</v>
      </c>
      <c r="B53" s="48"/>
      <c r="C53" s="48"/>
      <c r="D53" s="48"/>
      <c r="E53" s="49"/>
      <c r="F53" s="50"/>
      <c r="G53" s="49"/>
      <c r="H53" s="50"/>
      <c r="I53" s="49"/>
      <c r="J53" s="50"/>
      <c r="K53" s="49"/>
      <c r="L53" s="50"/>
      <c r="M53" s="48"/>
      <c r="N53" s="1" t="s">
        <v>83</v>
      </c>
    </row>
    <row r="54" spans="1:51" ht="30" customHeight="1" x14ac:dyDescent="0.3">
      <c r="A54" s="10" t="s">
        <v>463</v>
      </c>
      <c r="B54" s="10" t="s">
        <v>464</v>
      </c>
      <c r="C54" s="10" t="s">
        <v>465</v>
      </c>
      <c r="D54" s="11">
        <v>3.5000000000000003E-2</v>
      </c>
      <c r="E54" s="17">
        <f>단가대비표!O99</f>
        <v>0</v>
      </c>
      <c r="F54" s="18">
        <f>TRUNC(E54*D54,1)</f>
        <v>0</v>
      </c>
      <c r="G54" s="17">
        <f>단가대비표!P99</f>
        <v>138290</v>
      </c>
      <c r="H54" s="18">
        <f>TRUNC(G54*D54,1)</f>
        <v>4840.1000000000004</v>
      </c>
      <c r="I54" s="17">
        <f>단가대비표!V99</f>
        <v>0</v>
      </c>
      <c r="J54" s="18">
        <f>TRUNC(I54*D54,1)</f>
        <v>0</v>
      </c>
      <c r="K54" s="17">
        <f>TRUNC(E54+G54+I54,1)</f>
        <v>138290</v>
      </c>
      <c r="L54" s="18">
        <f>TRUNC(F54+H54+J54,1)</f>
        <v>4840.1000000000004</v>
      </c>
      <c r="M54" s="10" t="s">
        <v>52</v>
      </c>
      <c r="N54" s="2" t="s">
        <v>83</v>
      </c>
      <c r="O54" s="2" t="s">
        <v>466</v>
      </c>
      <c r="P54" s="2" t="s">
        <v>62</v>
      </c>
      <c r="Q54" s="2" t="s">
        <v>62</v>
      </c>
      <c r="R54" s="2" t="s">
        <v>61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467</v>
      </c>
      <c r="AX54" s="2" t="s">
        <v>52</v>
      </c>
      <c r="AY54" s="2" t="s">
        <v>52</v>
      </c>
    </row>
    <row r="55" spans="1:51" ht="30" customHeight="1" x14ac:dyDescent="0.3">
      <c r="A55" s="10" t="s">
        <v>351</v>
      </c>
      <c r="B55" s="10" t="s">
        <v>52</v>
      </c>
      <c r="C55" s="10" t="s">
        <v>52</v>
      </c>
      <c r="D55" s="11"/>
      <c r="E55" s="17"/>
      <c r="F55" s="18">
        <f>TRUNC(SUMIF(N54:N54, N53, F54:F54),0)</f>
        <v>0</v>
      </c>
      <c r="G55" s="17"/>
      <c r="H55" s="18">
        <f>TRUNC(SUMIF(N54:N54, N53, H54:H54),0)</f>
        <v>4840</v>
      </c>
      <c r="I55" s="17"/>
      <c r="J55" s="18">
        <f>TRUNC(SUMIF(N54:N54, N53, J54:J54),0)</f>
        <v>0</v>
      </c>
      <c r="K55" s="17"/>
      <c r="L55" s="18">
        <f>F55+H55+J55</f>
        <v>4840</v>
      </c>
      <c r="M55" s="10" t="s">
        <v>52</v>
      </c>
      <c r="N55" s="2" t="s">
        <v>93</v>
      </c>
      <c r="O55" s="2" t="s">
        <v>93</v>
      </c>
      <c r="P55" s="2" t="s">
        <v>52</v>
      </c>
      <c r="Q55" s="2" t="s">
        <v>52</v>
      </c>
      <c r="R55" s="2" t="s">
        <v>52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52</v>
      </c>
      <c r="AX55" s="2" t="s">
        <v>52</v>
      </c>
      <c r="AY55" s="2" t="s">
        <v>52</v>
      </c>
    </row>
    <row r="56" spans="1:51" ht="30" customHeight="1" x14ac:dyDescent="0.3">
      <c r="A56" s="11"/>
      <c r="B56" s="11"/>
      <c r="C56" s="11"/>
      <c r="D56" s="11"/>
      <c r="E56" s="17"/>
      <c r="F56" s="18"/>
      <c r="G56" s="17"/>
      <c r="H56" s="18"/>
      <c r="I56" s="17"/>
      <c r="J56" s="18"/>
      <c r="K56" s="17"/>
      <c r="L56" s="18"/>
      <c r="M56" s="11"/>
    </row>
    <row r="57" spans="1:51" ht="30" customHeight="1" x14ac:dyDescent="0.3">
      <c r="A57" s="48" t="s">
        <v>468</v>
      </c>
      <c r="B57" s="48"/>
      <c r="C57" s="48"/>
      <c r="D57" s="48"/>
      <c r="E57" s="49"/>
      <c r="F57" s="50"/>
      <c r="G57" s="49"/>
      <c r="H57" s="50"/>
      <c r="I57" s="49"/>
      <c r="J57" s="50"/>
      <c r="K57" s="49"/>
      <c r="L57" s="50"/>
      <c r="M57" s="48"/>
      <c r="N57" s="1" t="s">
        <v>87</v>
      </c>
    </row>
    <row r="58" spans="1:51" ht="30" customHeight="1" x14ac:dyDescent="0.3">
      <c r="A58" s="10" t="s">
        <v>471</v>
      </c>
      <c r="B58" s="10" t="s">
        <v>464</v>
      </c>
      <c r="C58" s="10" t="s">
        <v>465</v>
      </c>
      <c r="D58" s="11">
        <v>1.2E-2</v>
      </c>
      <c r="E58" s="17">
        <f>단가대비표!O108</f>
        <v>0</v>
      </c>
      <c r="F58" s="18">
        <f>TRUNC(E58*D58,1)</f>
        <v>0</v>
      </c>
      <c r="G58" s="17">
        <f>단가대비표!P108</f>
        <v>210176</v>
      </c>
      <c r="H58" s="18">
        <f>TRUNC(G58*D58,1)</f>
        <v>2522.1</v>
      </c>
      <c r="I58" s="17">
        <f>단가대비표!V108</f>
        <v>0</v>
      </c>
      <c r="J58" s="18">
        <f>TRUNC(I58*D58,1)</f>
        <v>0</v>
      </c>
      <c r="K58" s="17">
        <f>TRUNC(E58+G58+I58,1)</f>
        <v>210176</v>
      </c>
      <c r="L58" s="18">
        <f>TRUNC(F58+H58+J58,1)</f>
        <v>2522.1</v>
      </c>
      <c r="M58" s="10" t="s">
        <v>52</v>
      </c>
      <c r="N58" s="2" t="s">
        <v>87</v>
      </c>
      <c r="O58" s="2" t="s">
        <v>472</v>
      </c>
      <c r="P58" s="2" t="s">
        <v>62</v>
      </c>
      <c r="Q58" s="2" t="s">
        <v>62</v>
      </c>
      <c r="R58" s="2" t="s">
        <v>61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473</v>
      </c>
      <c r="AX58" s="2" t="s">
        <v>52</v>
      </c>
      <c r="AY58" s="2" t="s">
        <v>52</v>
      </c>
    </row>
    <row r="59" spans="1:51" ht="30" customHeight="1" x14ac:dyDescent="0.3">
      <c r="A59" s="10" t="s">
        <v>351</v>
      </c>
      <c r="B59" s="10" t="s">
        <v>52</v>
      </c>
      <c r="C59" s="10" t="s">
        <v>52</v>
      </c>
      <c r="D59" s="11"/>
      <c r="E59" s="17"/>
      <c r="F59" s="18">
        <f>TRUNC(SUMIF(N58:N58, N57, F58:F58),0)</f>
        <v>0</v>
      </c>
      <c r="G59" s="17"/>
      <c r="H59" s="18">
        <f>TRUNC(SUMIF(N58:N58, N57, H58:H58),0)</f>
        <v>2522</v>
      </c>
      <c r="I59" s="17"/>
      <c r="J59" s="18">
        <f>TRUNC(SUMIF(N58:N58, N57, J58:J58),0)</f>
        <v>0</v>
      </c>
      <c r="K59" s="17"/>
      <c r="L59" s="18">
        <f>F59+H59+J59</f>
        <v>2522</v>
      </c>
      <c r="M59" s="10" t="s">
        <v>52</v>
      </c>
      <c r="N59" s="2" t="s">
        <v>93</v>
      </c>
      <c r="O59" s="2" t="s">
        <v>93</v>
      </c>
      <c r="P59" s="2" t="s">
        <v>52</v>
      </c>
      <c r="Q59" s="2" t="s">
        <v>52</v>
      </c>
      <c r="R59" s="2" t="s">
        <v>52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52</v>
      </c>
      <c r="AX59" s="2" t="s">
        <v>52</v>
      </c>
      <c r="AY59" s="2" t="s">
        <v>52</v>
      </c>
    </row>
    <row r="60" spans="1:51" ht="30" customHeight="1" x14ac:dyDescent="0.3">
      <c r="A60" s="11"/>
      <c r="B60" s="11"/>
      <c r="C60" s="11"/>
      <c r="D60" s="11"/>
      <c r="E60" s="17"/>
      <c r="F60" s="18"/>
      <c r="G60" s="17"/>
      <c r="H60" s="18"/>
      <c r="I60" s="17"/>
      <c r="J60" s="18"/>
      <c r="K60" s="17"/>
      <c r="L60" s="18"/>
      <c r="M60" s="11"/>
    </row>
    <row r="61" spans="1:51" ht="30" customHeight="1" x14ac:dyDescent="0.3">
      <c r="A61" s="48" t="s">
        <v>474</v>
      </c>
      <c r="B61" s="48"/>
      <c r="C61" s="48"/>
      <c r="D61" s="48"/>
      <c r="E61" s="49"/>
      <c r="F61" s="50"/>
      <c r="G61" s="49"/>
      <c r="H61" s="50"/>
      <c r="I61" s="49"/>
      <c r="J61" s="50"/>
      <c r="K61" s="49"/>
      <c r="L61" s="50"/>
      <c r="M61" s="48"/>
      <c r="N61" s="1" t="s">
        <v>90</v>
      </c>
    </row>
    <row r="62" spans="1:51" ht="30" customHeight="1" x14ac:dyDescent="0.3">
      <c r="A62" s="10" t="s">
        <v>471</v>
      </c>
      <c r="B62" s="10" t="s">
        <v>464</v>
      </c>
      <c r="C62" s="10" t="s">
        <v>465</v>
      </c>
      <c r="D62" s="11">
        <v>5.0000000000000001E-3</v>
      </c>
      <c r="E62" s="17">
        <f>단가대비표!O108</f>
        <v>0</v>
      </c>
      <c r="F62" s="18">
        <f>TRUNC(E62*D62,1)</f>
        <v>0</v>
      </c>
      <c r="G62" s="17">
        <f>단가대비표!P108</f>
        <v>210176</v>
      </c>
      <c r="H62" s="18">
        <f>TRUNC(G62*D62,1)</f>
        <v>1050.8</v>
      </c>
      <c r="I62" s="17">
        <f>단가대비표!V108</f>
        <v>0</v>
      </c>
      <c r="J62" s="18">
        <f>TRUNC(I62*D62,1)</f>
        <v>0</v>
      </c>
      <c r="K62" s="17">
        <f>TRUNC(E62+G62+I62,1)</f>
        <v>210176</v>
      </c>
      <c r="L62" s="18">
        <f>TRUNC(F62+H62+J62,1)</f>
        <v>1050.8</v>
      </c>
      <c r="M62" s="10" t="s">
        <v>52</v>
      </c>
      <c r="N62" s="2" t="s">
        <v>90</v>
      </c>
      <c r="O62" s="2" t="s">
        <v>472</v>
      </c>
      <c r="P62" s="2" t="s">
        <v>62</v>
      </c>
      <c r="Q62" s="2" t="s">
        <v>62</v>
      </c>
      <c r="R62" s="2" t="s">
        <v>61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476</v>
      </c>
      <c r="AX62" s="2" t="s">
        <v>52</v>
      </c>
      <c r="AY62" s="2" t="s">
        <v>52</v>
      </c>
    </row>
    <row r="63" spans="1:51" ht="30" customHeight="1" x14ac:dyDescent="0.3">
      <c r="A63" s="10" t="s">
        <v>351</v>
      </c>
      <c r="B63" s="10" t="s">
        <v>52</v>
      </c>
      <c r="C63" s="10" t="s">
        <v>52</v>
      </c>
      <c r="D63" s="11"/>
      <c r="E63" s="17"/>
      <c r="F63" s="18">
        <f>TRUNC(SUMIF(N62:N62, N61, F62:F62),0)</f>
        <v>0</v>
      </c>
      <c r="G63" s="17"/>
      <c r="H63" s="18">
        <f>TRUNC(SUMIF(N62:N62, N61, H62:H62),0)</f>
        <v>1050</v>
      </c>
      <c r="I63" s="17"/>
      <c r="J63" s="18">
        <f>TRUNC(SUMIF(N62:N62, N61, J62:J62),0)</f>
        <v>0</v>
      </c>
      <c r="K63" s="17"/>
      <c r="L63" s="18">
        <f>F63+H63+J63</f>
        <v>1050</v>
      </c>
      <c r="M63" s="10" t="s">
        <v>52</v>
      </c>
      <c r="N63" s="2" t="s">
        <v>93</v>
      </c>
      <c r="O63" s="2" t="s">
        <v>93</v>
      </c>
      <c r="P63" s="2" t="s">
        <v>52</v>
      </c>
      <c r="Q63" s="2" t="s">
        <v>52</v>
      </c>
      <c r="R63" s="2" t="s">
        <v>52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52</v>
      </c>
      <c r="AX63" s="2" t="s">
        <v>52</v>
      </c>
      <c r="AY63" s="2" t="s">
        <v>52</v>
      </c>
    </row>
    <row r="64" spans="1:51" ht="30" customHeight="1" x14ac:dyDescent="0.3">
      <c r="A64" s="11"/>
      <c r="B64" s="11"/>
      <c r="C64" s="11"/>
      <c r="D64" s="11"/>
      <c r="E64" s="17"/>
      <c r="F64" s="18"/>
      <c r="G64" s="17"/>
      <c r="H64" s="18"/>
      <c r="I64" s="17"/>
      <c r="J64" s="18"/>
      <c r="K64" s="17"/>
      <c r="L64" s="18"/>
      <c r="M64" s="11"/>
    </row>
    <row r="65" spans="1:51" ht="30" customHeight="1" x14ac:dyDescent="0.3">
      <c r="A65" s="48" t="s">
        <v>477</v>
      </c>
      <c r="B65" s="48"/>
      <c r="C65" s="48"/>
      <c r="D65" s="48"/>
      <c r="E65" s="49"/>
      <c r="F65" s="50"/>
      <c r="G65" s="49"/>
      <c r="H65" s="50"/>
      <c r="I65" s="49"/>
      <c r="J65" s="50"/>
      <c r="K65" s="49"/>
      <c r="L65" s="50"/>
      <c r="M65" s="48"/>
      <c r="N65" s="1" t="s">
        <v>114</v>
      </c>
    </row>
    <row r="66" spans="1:51" ht="30" customHeight="1" x14ac:dyDescent="0.3">
      <c r="A66" s="10" t="s">
        <v>480</v>
      </c>
      <c r="B66" s="10" t="s">
        <v>481</v>
      </c>
      <c r="C66" s="10" t="s">
        <v>482</v>
      </c>
      <c r="D66" s="11">
        <v>7.0000000000000007E-2</v>
      </c>
      <c r="E66" s="17">
        <f>일위대가목록!E42</f>
        <v>7574</v>
      </c>
      <c r="F66" s="18">
        <f>TRUNC(E66*D66,1)</f>
        <v>530.1</v>
      </c>
      <c r="G66" s="17">
        <f>일위대가목록!F42</f>
        <v>42267</v>
      </c>
      <c r="H66" s="18">
        <f>TRUNC(G66*D66,1)</f>
        <v>2958.6</v>
      </c>
      <c r="I66" s="17">
        <f>일위대가목록!G42</f>
        <v>12301</v>
      </c>
      <c r="J66" s="18">
        <f>TRUNC(I66*D66,1)</f>
        <v>861</v>
      </c>
      <c r="K66" s="17">
        <f t="shared" ref="K66:L69" si="13">TRUNC(E66+G66+I66,1)</f>
        <v>62142</v>
      </c>
      <c r="L66" s="18">
        <f t="shared" si="13"/>
        <v>4349.7</v>
      </c>
      <c r="M66" s="10" t="s">
        <v>52</v>
      </c>
      <c r="N66" s="2" t="s">
        <v>114</v>
      </c>
      <c r="O66" s="2" t="s">
        <v>483</v>
      </c>
      <c r="P66" s="2" t="s">
        <v>61</v>
      </c>
      <c r="Q66" s="2" t="s">
        <v>62</v>
      </c>
      <c r="R66" s="2" t="s">
        <v>62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52</v>
      </c>
      <c r="AW66" s="2" t="s">
        <v>484</v>
      </c>
      <c r="AX66" s="2" t="s">
        <v>52</v>
      </c>
      <c r="AY66" s="2" t="s">
        <v>52</v>
      </c>
    </row>
    <row r="67" spans="1:51" ht="30" customHeight="1" x14ac:dyDescent="0.3">
      <c r="A67" s="10" t="s">
        <v>485</v>
      </c>
      <c r="B67" s="10" t="s">
        <v>486</v>
      </c>
      <c r="C67" s="10" t="s">
        <v>482</v>
      </c>
      <c r="D67" s="11">
        <v>8.5999999999999993E-2</v>
      </c>
      <c r="E67" s="17">
        <f>일위대가목록!E43</f>
        <v>3112</v>
      </c>
      <c r="F67" s="18">
        <f>TRUNC(E67*D67,1)</f>
        <v>267.60000000000002</v>
      </c>
      <c r="G67" s="17">
        <f>일위대가목록!F43</f>
        <v>28949</v>
      </c>
      <c r="H67" s="18">
        <f>TRUNC(G67*D67,1)</f>
        <v>2489.6</v>
      </c>
      <c r="I67" s="17">
        <f>일위대가목록!G43</f>
        <v>1680</v>
      </c>
      <c r="J67" s="18">
        <f>TRUNC(I67*D67,1)</f>
        <v>144.4</v>
      </c>
      <c r="K67" s="17">
        <f t="shared" si="13"/>
        <v>33741</v>
      </c>
      <c r="L67" s="18">
        <f t="shared" si="13"/>
        <v>2901.6</v>
      </c>
      <c r="M67" s="10" t="s">
        <v>52</v>
      </c>
      <c r="N67" s="2" t="s">
        <v>114</v>
      </c>
      <c r="O67" s="2" t="s">
        <v>487</v>
      </c>
      <c r="P67" s="2" t="s">
        <v>61</v>
      </c>
      <c r="Q67" s="2" t="s">
        <v>62</v>
      </c>
      <c r="R67" s="2" t="s">
        <v>62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52</v>
      </c>
      <c r="AW67" s="2" t="s">
        <v>488</v>
      </c>
      <c r="AX67" s="2" t="s">
        <v>52</v>
      </c>
      <c r="AY67" s="2" t="s">
        <v>52</v>
      </c>
    </row>
    <row r="68" spans="1:51" ht="30" customHeight="1" x14ac:dyDescent="0.3">
      <c r="A68" s="10" t="s">
        <v>267</v>
      </c>
      <c r="B68" s="10" t="s">
        <v>489</v>
      </c>
      <c r="C68" s="10" t="s">
        <v>98</v>
      </c>
      <c r="D68" s="11">
        <v>1.1000000000000001</v>
      </c>
      <c r="E68" s="17">
        <f>단가대비표!O15</f>
        <v>0</v>
      </c>
      <c r="F68" s="18">
        <f>TRUNC(E68*D68,1)</f>
        <v>0</v>
      </c>
      <c r="G68" s="17">
        <f>단가대비표!P15</f>
        <v>0</v>
      </c>
      <c r="H68" s="18">
        <f>TRUNC(G68*D68,1)</f>
        <v>0</v>
      </c>
      <c r="I68" s="17">
        <f>단가대비표!V15</f>
        <v>0</v>
      </c>
      <c r="J68" s="18">
        <f>TRUNC(I68*D68,1)</f>
        <v>0</v>
      </c>
      <c r="K68" s="17">
        <f t="shared" si="13"/>
        <v>0</v>
      </c>
      <c r="L68" s="18">
        <f t="shared" si="13"/>
        <v>0</v>
      </c>
      <c r="M68" s="10" t="s">
        <v>490</v>
      </c>
      <c r="N68" s="2" t="s">
        <v>114</v>
      </c>
      <c r="O68" s="2" t="s">
        <v>491</v>
      </c>
      <c r="P68" s="2" t="s">
        <v>62</v>
      </c>
      <c r="Q68" s="2" t="s">
        <v>62</v>
      </c>
      <c r="R68" s="2" t="s">
        <v>61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492</v>
      </c>
      <c r="AX68" s="2" t="s">
        <v>52</v>
      </c>
      <c r="AY68" s="2" t="s">
        <v>52</v>
      </c>
    </row>
    <row r="69" spans="1:51" ht="30" customHeight="1" x14ac:dyDescent="0.3">
      <c r="A69" s="10" t="s">
        <v>263</v>
      </c>
      <c r="B69" s="10" t="s">
        <v>493</v>
      </c>
      <c r="C69" s="10" t="s">
        <v>98</v>
      </c>
      <c r="D69" s="11">
        <v>0.3</v>
      </c>
      <c r="E69" s="17">
        <f>단가대비표!O14</f>
        <v>0</v>
      </c>
      <c r="F69" s="18">
        <f>TRUNC(E69*D69,1)</f>
        <v>0</v>
      </c>
      <c r="G69" s="17">
        <f>단가대비표!P14</f>
        <v>0</v>
      </c>
      <c r="H69" s="18">
        <f>TRUNC(G69*D69,1)</f>
        <v>0</v>
      </c>
      <c r="I69" s="17">
        <f>단가대비표!V14</f>
        <v>0</v>
      </c>
      <c r="J69" s="18">
        <f>TRUNC(I69*D69,1)</f>
        <v>0</v>
      </c>
      <c r="K69" s="17">
        <f t="shared" si="13"/>
        <v>0</v>
      </c>
      <c r="L69" s="18">
        <f t="shared" si="13"/>
        <v>0</v>
      </c>
      <c r="M69" s="10" t="s">
        <v>490</v>
      </c>
      <c r="N69" s="2" t="s">
        <v>114</v>
      </c>
      <c r="O69" s="2" t="s">
        <v>494</v>
      </c>
      <c r="P69" s="2" t="s">
        <v>62</v>
      </c>
      <c r="Q69" s="2" t="s">
        <v>62</v>
      </c>
      <c r="R69" s="2" t="s">
        <v>61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495</v>
      </c>
      <c r="AX69" s="2" t="s">
        <v>52</v>
      </c>
      <c r="AY69" s="2" t="s">
        <v>52</v>
      </c>
    </row>
    <row r="70" spans="1:51" ht="30" customHeight="1" x14ac:dyDescent="0.3">
      <c r="A70" s="10" t="s">
        <v>351</v>
      </c>
      <c r="B70" s="10" t="s">
        <v>52</v>
      </c>
      <c r="C70" s="10" t="s">
        <v>52</v>
      </c>
      <c r="D70" s="11"/>
      <c r="E70" s="17"/>
      <c r="F70" s="18">
        <f>TRUNC(SUMIF(N66:N69, N65, F66:F69),0)</f>
        <v>797</v>
      </c>
      <c r="G70" s="17"/>
      <c r="H70" s="18">
        <f>TRUNC(SUMIF(N66:N69, N65, H66:H69),0)</f>
        <v>5448</v>
      </c>
      <c r="I70" s="17"/>
      <c r="J70" s="18">
        <f>TRUNC(SUMIF(N66:N69, N65, J66:J69),0)</f>
        <v>1005</v>
      </c>
      <c r="K70" s="17"/>
      <c r="L70" s="18">
        <f>F70+H70+J70</f>
        <v>7250</v>
      </c>
      <c r="M70" s="10" t="s">
        <v>52</v>
      </c>
      <c r="N70" s="2" t="s">
        <v>93</v>
      </c>
      <c r="O70" s="2" t="s">
        <v>93</v>
      </c>
      <c r="P70" s="2" t="s">
        <v>52</v>
      </c>
      <c r="Q70" s="2" t="s">
        <v>52</v>
      </c>
      <c r="R70" s="2" t="s">
        <v>52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52</v>
      </c>
      <c r="AW70" s="2" t="s">
        <v>52</v>
      </c>
      <c r="AX70" s="2" t="s">
        <v>52</v>
      </c>
      <c r="AY70" s="2" t="s">
        <v>52</v>
      </c>
    </row>
    <row r="71" spans="1:51" ht="30" customHeight="1" x14ac:dyDescent="0.3">
      <c r="A71" s="11"/>
      <c r="B71" s="11"/>
      <c r="C71" s="11"/>
      <c r="D71" s="11"/>
      <c r="E71" s="17"/>
      <c r="F71" s="18"/>
      <c r="G71" s="17"/>
      <c r="H71" s="18"/>
      <c r="I71" s="17"/>
      <c r="J71" s="18"/>
      <c r="K71" s="17"/>
      <c r="L71" s="18"/>
      <c r="M71" s="11"/>
    </row>
    <row r="72" spans="1:51" ht="30" customHeight="1" x14ac:dyDescent="0.3">
      <c r="A72" s="48" t="s">
        <v>496</v>
      </c>
      <c r="B72" s="48"/>
      <c r="C72" s="48"/>
      <c r="D72" s="48"/>
      <c r="E72" s="49"/>
      <c r="F72" s="50"/>
      <c r="G72" s="49"/>
      <c r="H72" s="50"/>
      <c r="I72" s="49"/>
      <c r="J72" s="50"/>
      <c r="K72" s="49"/>
      <c r="L72" s="50"/>
      <c r="M72" s="48"/>
      <c r="N72" s="1" t="s">
        <v>118</v>
      </c>
    </row>
    <row r="73" spans="1:51" ht="30" customHeight="1" x14ac:dyDescent="0.3">
      <c r="A73" s="10" t="s">
        <v>499</v>
      </c>
      <c r="B73" s="10" t="s">
        <v>500</v>
      </c>
      <c r="C73" s="10" t="s">
        <v>74</v>
      </c>
      <c r="D73" s="11">
        <v>2.2999999999999998</v>
      </c>
      <c r="E73" s="17">
        <f>단가대비표!O21</f>
        <v>162</v>
      </c>
      <c r="F73" s="18">
        <f>TRUNC(E73*D73,1)</f>
        <v>372.6</v>
      </c>
      <c r="G73" s="17">
        <f>단가대비표!P21</f>
        <v>0</v>
      </c>
      <c r="H73" s="18">
        <f>TRUNC(G73*D73,1)</f>
        <v>0</v>
      </c>
      <c r="I73" s="17">
        <f>단가대비표!V21</f>
        <v>0</v>
      </c>
      <c r="J73" s="18">
        <f>TRUNC(I73*D73,1)</f>
        <v>0</v>
      </c>
      <c r="K73" s="17">
        <f>TRUNC(E73+G73+I73,1)</f>
        <v>162</v>
      </c>
      <c r="L73" s="18">
        <f>TRUNC(F73+H73+J73,1)</f>
        <v>372.6</v>
      </c>
      <c r="M73" s="10" t="s">
        <v>52</v>
      </c>
      <c r="N73" s="2" t="s">
        <v>118</v>
      </c>
      <c r="O73" s="2" t="s">
        <v>501</v>
      </c>
      <c r="P73" s="2" t="s">
        <v>62</v>
      </c>
      <c r="Q73" s="2" t="s">
        <v>62</v>
      </c>
      <c r="R73" s="2" t="s">
        <v>61</v>
      </c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502</v>
      </c>
      <c r="AX73" s="2" t="s">
        <v>52</v>
      </c>
      <c r="AY73" s="2" t="s">
        <v>52</v>
      </c>
    </row>
    <row r="74" spans="1:51" ht="30" customHeight="1" x14ac:dyDescent="0.3">
      <c r="A74" s="10" t="s">
        <v>503</v>
      </c>
      <c r="B74" s="10" t="s">
        <v>504</v>
      </c>
      <c r="C74" s="10" t="s">
        <v>74</v>
      </c>
      <c r="D74" s="11">
        <v>1</v>
      </c>
      <c r="E74" s="17">
        <f>일위대가목록!E44</f>
        <v>0</v>
      </c>
      <c r="F74" s="18">
        <f>TRUNC(E74*D74,1)</f>
        <v>0</v>
      </c>
      <c r="G74" s="17">
        <f>일위대가목록!F44</f>
        <v>1154</v>
      </c>
      <c r="H74" s="18">
        <f>TRUNC(G74*D74,1)</f>
        <v>1154</v>
      </c>
      <c r="I74" s="17">
        <f>일위대가목록!G44</f>
        <v>0</v>
      </c>
      <c r="J74" s="18">
        <f>TRUNC(I74*D74,1)</f>
        <v>0</v>
      </c>
      <c r="K74" s="17">
        <f>TRUNC(E74+G74+I74,1)</f>
        <v>1154</v>
      </c>
      <c r="L74" s="18">
        <f>TRUNC(F74+H74+J74,1)</f>
        <v>1154</v>
      </c>
      <c r="M74" s="10" t="s">
        <v>52</v>
      </c>
      <c r="N74" s="2" t="s">
        <v>118</v>
      </c>
      <c r="O74" s="2" t="s">
        <v>505</v>
      </c>
      <c r="P74" s="2" t="s">
        <v>61</v>
      </c>
      <c r="Q74" s="2" t="s">
        <v>62</v>
      </c>
      <c r="R74" s="2" t="s">
        <v>62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506</v>
      </c>
      <c r="AX74" s="2" t="s">
        <v>52</v>
      </c>
      <c r="AY74" s="2" t="s">
        <v>52</v>
      </c>
    </row>
    <row r="75" spans="1:51" ht="30" customHeight="1" x14ac:dyDescent="0.3">
      <c r="A75" s="10" t="s">
        <v>351</v>
      </c>
      <c r="B75" s="10" t="s">
        <v>52</v>
      </c>
      <c r="C75" s="10" t="s">
        <v>52</v>
      </c>
      <c r="D75" s="11"/>
      <c r="E75" s="17"/>
      <c r="F75" s="18">
        <f>TRUNC(SUMIF(N73:N74, N72, F73:F74),0)</f>
        <v>372</v>
      </c>
      <c r="G75" s="17"/>
      <c r="H75" s="18">
        <f>TRUNC(SUMIF(N73:N74, N72, H73:H74),0)</f>
        <v>1154</v>
      </c>
      <c r="I75" s="17"/>
      <c r="J75" s="18">
        <f>TRUNC(SUMIF(N73:N74, N72, J73:J74),0)</f>
        <v>0</v>
      </c>
      <c r="K75" s="17"/>
      <c r="L75" s="18">
        <f>F75+H75+J75</f>
        <v>1526</v>
      </c>
      <c r="M75" s="10" t="s">
        <v>52</v>
      </c>
      <c r="N75" s="2" t="s">
        <v>93</v>
      </c>
      <c r="O75" s="2" t="s">
        <v>93</v>
      </c>
      <c r="P75" s="2" t="s">
        <v>52</v>
      </c>
      <c r="Q75" s="2" t="s">
        <v>52</v>
      </c>
      <c r="R75" s="2" t="s">
        <v>52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52</v>
      </c>
      <c r="AX75" s="2" t="s">
        <v>52</v>
      </c>
      <c r="AY75" s="2" t="s">
        <v>52</v>
      </c>
    </row>
    <row r="76" spans="1:51" ht="30" customHeight="1" x14ac:dyDescent="0.3">
      <c r="A76" s="11"/>
      <c r="B76" s="11"/>
      <c r="C76" s="11"/>
      <c r="D76" s="11"/>
      <c r="E76" s="17"/>
      <c r="F76" s="18"/>
      <c r="G76" s="17"/>
      <c r="H76" s="18"/>
      <c r="I76" s="17"/>
      <c r="J76" s="18"/>
      <c r="K76" s="17"/>
      <c r="L76" s="18"/>
      <c r="M76" s="11"/>
    </row>
    <row r="77" spans="1:51" ht="30" customHeight="1" x14ac:dyDescent="0.3">
      <c r="A77" s="48" t="s">
        <v>507</v>
      </c>
      <c r="B77" s="48"/>
      <c r="C77" s="48"/>
      <c r="D77" s="48"/>
      <c r="E77" s="49"/>
      <c r="F77" s="50"/>
      <c r="G77" s="49"/>
      <c r="H77" s="50"/>
      <c r="I77" s="49"/>
      <c r="J77" s="50"/>
      <c r="K77" s="49"/>
      <c r="L77" s="50"/>
      <c r="M77" s="48"/>
      <c r="N77" s="1" t="s">
        <v>131</v>
      </c>
    </row>
    <row r="78" spans="1:51" ht="30" customHeight="1" x14ac:dyDescent="0.3">
      <c r="A78" s="10" t="s">
        <v>509</v>
      </c>
      <c r="B78" s="10" t="s">
        <v>510</v>
      </c>
      <c r="C78" s="10" t="s">
        <v>511</v>
      </c>
      <c r="D78" s="11">
        <v>0.02</v>
      </c>
      <c r="E78" s="17">
        <f>중기단가목록!E9</f>
        <v>152291</v>
      </c>
      <c r="F78" s="18">
        <f>TRUNC(E78*D78,1)</f>
        <v>3045.8</v>
      </c>
      <c r="G78" s="17">
        <f>중기단가목록!F9</f>
        <v>1407465</v>
      </c>
      <c r="H78" s="18">
        <f>TRUNC(G78*D78,1)</f>
        <v>28149.3</v>
      </c>
      <c r="I78" s="17">
        <f>중기단가목록!G9</f>
        <v>391381</v>
      </c>
      <c r="J78" s="18">
        <f>TRUNC(I78*D78,1)</f>
        <v>7827.6</v>
      </c>
      <c r="K78" s="17">
        <f>TRUNC(E78+G78+I78,1)</f>
        <v>1951137</v>
      </c>
      <c r="L78" s="18">
        <f>TRUNC(F78+H78+J78,1)</f>
        <v>39022.699999999997</v>
      </c>
      <c r="M78" s="10" t="s">
        <v>52</v>
      </c>
      <c r="N78" s="2" t="s">
        <v>131</v>
      </c>
      <c r="O78" s="2" t="s">
        <v>512</v>
      </c>
      <c r="P78" s="2" t="s">
        <v>62</v>
      </c>
      <c r="Q78" s="2" t="s">
        <v>61</v>
      </c>
      <c r="R78" s="2" t="s">
        <v>62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513</v>
      </c>
      <c r="AX78" s="2" t="s">
        <v>52</v>
      </c>
      <c r="AY78" s="2" t="s">
        <v>52</v>
      </c>
    </row>
    <row r="79" spans="1:51" ht="30" customHeight="1" x14ac:dyDescent="0.3">
      <c r="A79" s="10" t="s">
        <v>351</v>
      </c>
      <c r="B79" s="10" t="s">
        <v>52</v>
      </c>
      <c r="C79" s="10" t="s">
        <v>52</v>
      </c>
      <c r="D79" s="11"/>
      <c r="E79" s="17"/>
      <c r="F79" s="18">
        <f>TRUNC(SUMIF(N78:N78, N77, F78:F78),0)</f>
        <v>3045</v>
      </c>
      <c r="G79" s="17"/>
      <c r="H79" s="18">
        <f>TRUNC(SUMIF(N78:N78, N77, H78:H78),0)</f>
        <v>28149</v>
      </c>
      <c r="I79" s="17"/>
      <c r="J79" s="18">
        <f>TRUNC(SUMIF(N78:N78, N77, J78:J78),0)</f>
        <v>7827</v>
      </c>
      <c r="K79" s="17"/>
      <c r="L79" s="18">
        <f>F79+H79+J79</f>
        <v>39021</v>
      </c>
      <c r="M79" s="10" t="s">
        <v>52</v>
      </c>
      <c r="N79" s="2" t="s">
        <v>93</v>
      </c>
      <c r="O79" s="2" t="s">
        <v>93</v>
      </c>
      <c r="P79" s="2" t="s">
        <v>52</v>
      </c>
      <c r="Q79" s="2" t="s">
        <v>52</v>
      </c>
      <c r="R79" s="2" t="s">
        <v>52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52</v>
      </c>
      <c r="AX79" s="2" t="s">
        <v>52</v>
      </c>
      <c r="AY79" s="2" t="s">
        <v>52</v>
      </c>
    </row>
    <row r="80" spans="1:51" ht="30" customHeight="1" x14ac:dyDescent="0.3">
      <c r="A80" s="11"/>
      <c r="B80" s="11"/>
      <c r="C80" s="11"/>
      <c r="D80" s="11"/>
      <c r="E80" s="17"/>
      <c r="F80" s="18"/>
      <c r="G80" s="17"/>
      <c r="H80" s="18"/>
      <c r="I80" s="17"/>
      <c r="J80" s="18"/>
      <c r="K80" s="17"/>
      <c r="L80" s="18"/>
      <c r="M80" s="11"/>
    </row>
    <row r="81" spans="1:51" ht="30" customHeight="1" x14ac:dyDescent="0.3">
      <c r="A81" s="48" t="s">
        <v>514</v>
      </c>
      <c r="B81" s="48"/>
      <c r="C81" s="48"/>
      <c r="D81" s="48"/>
      <c r="E81" s="49"/>
      <c r="F81" s="50"/>
      <c r="G81" s="49"/>
      <c r="H81" s="50"/>
      <c r="I81" s="49"/>
      <c r="J81" s="50"/>
      <c r="K81" s="49"/>
      <c r="L81" s="50"/>
      <c r="M81" s="48"/>
      <c r="N81" s="1" t="s">
        <v>135</v>
      </c>
    </row>
    <row r="82" spans="1:51" ht="30" customHeight="1" x14ac:dyDescent="0.3">
      <c r="A82" s="10" t="s">
        <v>516</v>
      </c>
      <c r="B82" s="10" t="s">
        <v>517</v>
      </c>
      <c r="C82" s="10" t="s">
        <v>511</v>
      </c>
      <c r="D82" s="11">
        <v>0.02</v>
      </c>
      <c r="E82" s="17">
        <f>중기단가목록!E10</f>
        <v>122857</v>
      </c>
      <c r="F82" s="18">
        <f>TRUNC(E82*D82,1)</f>
        <v>2457.1</v>
      </c>
      <c r="G82" s="17">
        <f>중기단가목록!F10</f>
        <v>934698</v>
      </c>
      <c r="H82" s="18">
        <f>TRUNC(G82*D82,1)</f>
        <v>18693.900000000001</v>
      </c>
      <c r="I82" s="17">
        <f>중기단가목록!G10</f>
        <v>305699</v>
      </c>
      <c r="J82" s="18">
        <f>TRUNC(I82*D82,1)</f>
        <v>6113.9</v>
      </c>
      <c r="K82" s="17">
        <f>TRUNC(E82+G82+I82,1)</f>
        <v>1363254</v>
      </c>
      <c r="L82" s="18">
        <f>TRUNC(F82+H82+J82,1)</f>
        <v>27264.9</v>
      </c>
      <c r="M82" s="10" t="s">
        <v>52</v>
      </c>
      <c r="N82" s="2" t="s">
        <v>135</v>
      </c>
      <c r="O82" s="2" t="s">
        <v>518</v>
      </c>
      <c r="P82" s="2" t="s">
        <v>62</v>
      </c>
      <c r="Q82" s="2" t="s">
        <v>61</v>
      </c>
      <c r="R82" s="2" t="s">
        <v>62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52</v>
      </c>
      <c r="AW82" s="2" t="s">
        <v>519</v>
      </c>
      <c r="AX82" s="2" t="s">
        <v>52</v>
      </c>
      <c r="AY82" s="2" t="s">
        <v>52</v>
      </c>
    </row>
    <row r="83" spans="1:51" ht="30" customHeight="1" x14ac:dyDescent="0.3">
      <c r="A83" s="10" t="s">
        <v>351</v>
      </c>
      <c r="B83" s="10" t="s">
        <v>52</v>
      </c>
      <c r="C83" s="10" t="s">
        <v>52</v>
      </c>
      <c r="D83" s="11"/>
      <c r="E83" s="17"/>
      <c r="F83" s="18">
        <f>TRUNC(SUMIF(N82:N82, N81, F82:F82),0)</f>
        <v>2457</v>
      </c>
      <c r="G83" s="17"/>
      <c r="H83" s="18">
        <f>TRUNC(SUMIF(N82:N82, N81, H82:H82),0)</f>
        <v>18693</v>
      </c>
      <c r="I83" s="17"/>
      <c r="J83" s="18">
        <f>TRUNC(SUMIF(N82:N82, N81, J82:J82),0)</f>
        <v>6113</v>
      </c>
      <c r="K83" s="17"/>
      <c r="L83" s="18">
        <f>F83+H83+J83</f>
        <v>27263</v>
      </c>
      <c r="M83" s="10" t="s">
        <v>52</v>
      </c>
      <c r="N83" s="2" t="s">
        <v>93</v>
      </c>
      <c r="O83" s="2" t="s">
        <v>93</v>
      </c>
      <c r="P83" s="2" t="s">
        <v>52</v>
      </c>
      <c r="Q83" s="2" t="s">
        <v>52</v>
      </c>
      <c r="R83" s="2" t="s">
        <v>52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52</v>
      </c>
      <c r="AW83" s="2" t="s">
        <v>52</v>
      </c>
      <c r="AX83" s="2" t="s">
        <v>52</v>
      </c>
      <c r="AY83" s="2" t="s">
        <v>52</v>
      </c>
    </row>
    <row r="84" spans="1:51" ht="30" customHeight="1" x14ac:dyDescent="0.3">
      <c r="A84" s="11"/>
      <c r="B84" s="11"/>
      <c r="C84" s="11"/>
      <c r="D84" s="11"/>
      <c r="E84" s="17"/>
      <c r="F84" s="18"/>
      <c r="G84" s="17"/>
      <c r="H84" s="18"/>
      <c r="I84" s="17"/>
      <c r="J84" s="18"/>
      <c r="K84" s="17"/>
      <c r="L84" s="18"/>
      <c r="M84" s="11"/>
    </row>
    <row r="85" spans="1:51" ht="30" customHeight="1" x14ac:dyDescent="0.3">
      <c r="A85" s="48" t="s">
        <v>520</v>
      </c>
      <c r="B85" s="48"/>
      <c r="C85" s="48"/>
      <c r="D85" s="48"/>
      <c r="E85" s="49"/>
      <c r="F85" s="50"/>
      <c r="G85" s="49"/>
      <c r="H85" s="50"/>
      <c r="I85" s="49"/>
      <c r="J85" s="50"/>
      <c r="K85" s="49"/>
      <c r="L85" s="50"/>
      <c r="M85" s="48"/>
      <c r="N85" s="1" t="s">
        <v>150</v>
      </c>
    </row>
    <row r="86" spans="1:51" ht="30" customHeight="1" x14ac:dyDescent="0.3">
      <c r="A86" s="10" t="s">
        <v>523</v>
      </c>
      <c r="B86" s="10" t="s">
        <v>524</v>
      </c>
      <c r="C86" s="10" t="s">
        <v>307</v>
      </c>
      <c r="D86" s="11">
        <v>6.5</v>
      </c>
      <c r="E86" s="17">
        <f>단가대비표!O73</f>
        <v>1220</v>
      </c>
      <c r="F86" s="18">
        <f>TRUNC(E86*D86,1)</f>
        <v>7930</v>
      </c>
      <c r="G86" s="17">
        <f>단가대비표!P73</f>
        <v>0</v>
      </c>
      <c r="H86" s="18">
        <f>TRUNC(G86*D86,1)</f>
        <v>0</v>
      </c>
      <c r="I86" s="17">
        <f>단가대비표!V73</f>
        <v>0</v>
      </c>
      <c r="J86" s="18">
        <f>TRUNC(I86*D86,1)</f>
        <v>0</v>
      </c>
      <c r="K86" s="17">
        <f t="shared" ref="K86:L88" si="14">TRUNC(E86+G86+I86,1)</f>
        <v>1220</v>
      </c>
      <c r="L86" s="18">
        <f t="shared" si="14"/>
        <v>7930</v>
      </c>
      <c r="M86" s="10" t="s">
        <v>52</v>
      </c>
      <c r="N86" s="2" t="s">
        <v>150</v>
      </c>
      <c r="O86" s="2" t="s">
        <v>525</v>
      </c>
      <c r="P86" s="2" t="s">
        <v>62</v>
      </c>
      <c r="Q86" s="2" t="s">
        <v>62</v>
      </c>
      <c r="R86" s="2" t="s">
        <v>61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52</v>
      </c>
      <c r="AW86" s="2" t="s">
        <v>526</v>
      </c>
      <c r="AX86" s="2" t="s">
        <v>52</v>
      </c>
      <c r="AY86" s="2" t="s">
        <v>52</v>
      </c>
    </row>
    <row r="87" spans="1:51" ht="30" customHeight="1" x14ac:dyDescent="0.3">
      <c r="A87" s="10" t="s">
        <v>527</v>
      </c>
      <c r="B87" s="10" t="s">
        <v>149</v>
      </c>
      <c r="C87" s="10" t="s">
        <v>139</v>
      </c>
      <c r="D87" s="11">
        <v>1</v>
      </c>
      <c r="E87" s="17">
        <f>일위대가목록!E46</f>
        <v>0</v>
      </c>
      <c r="F87" s="18">
        <f>TRUNC(E87*D87,1)</f>
        <v>0</v>
      </c>
      <c r="G87" s="17">
        <f>일위대가목록!F46</f>
        <v>334276</v>
      </c>
      <c r="H87" s="18">
        <f>TRUNC(G87*D87,1)</f>
        <v>334276</v>
      </c>
      <c r="I87" s="17">
        <f>일위대가목록!G46</f>
        <v>6685</v>
      </c>
      <c r="J87" s="18">
        <f>TRUNC(I87*D87,1)</f>
        <v>6685</v>
      </c>
      <c r="K87" s="17">
        <f t="shared" si="14"/>
        <v>340961</v>
      </c>
      <c r="L87" s="18">
        <f t="shared" si="14"/>
        <v>340961</v>
      </c>
      <c r="M87" s="10" t="s">
        <v>52</v>
      </c>
      <c r="N87" s="2" t="s">
        <v>150</v>
      </c>
      <c r="O87" s="2" t="s">
        <v>528</v>
      </c>
      <c r="P87" s="2" t="s">
        <v>61</v>
      </c>
      <c r="Q87" s="2" t="s">
        <v>62</v>
      </c>
      <c r="R87" s="2" t="s">
        <v>62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52</v>
      </c>
      <c r="AW87" s="2" t="s">
        <v>529</v>
      </c>
      <c r="AX87" s="2" t="s">
        <v>52</v>
      </c>
      <c r="AY87" s="2" t="s">
        <v>52</v>
      </c>
    </row>
    <row r="88" spans="1:51" ht="30" customHeight="1" x14ac:dyDescent="0.3">
      <c r="A88" s="10" t="s">
        <v>530</v>
      </c>
      <c r="B88" s="10" t="s">
        <v>149</v>
      </c>
      <c r="C88" s="10" t="s">
        <v>139</v>
      </c>
      <c r="D88" s="11">
        <v>1</v>
      </c>
      <c r="E88" s="17">
        <f>일위대가목록!E47</f>
        <v>0</v>
      </c>
      <c r="F88" s="18">
        <f>TRUNC(E88*D88,1)</f>
        <v>0</v>
      </c>
      <c r="G88" s="17">
        <f>일위대가목록!F47</f>
        <v>507398</v>
      </c>
      <c r="H88" s="18">
        <f>TRUNC(G88*D88,1)</f>
        <v>507398</v>
      </c>
      <c r="I88" s="17">
        <f>일위대가목록!G47</f>
        <v>0</v>
      </c>
      <c r="J88" s="18">
        <f>TRUNC(I88*D88,1)</f>
        <v>0</v>
      </c>
      <c r="K88" s="17">
        <f t="shared" si="14"/>
        <v>507398</v>
      </c>
      <c r="L88" s="18">
        <f t="shared" si="14"/>
        <v>507398</v>
      </c>
      <c r="M88" s="10" t="s">
        <v>52</v>
      </c>
      <c r="N88" s="2" t="s">
        <v>150</v>
      </c>
      <c r="O88" s="2" t="s">
        <v>531</v>
      </c>
      <c r="P88" s="2" t="s">
        <v>61</v>
      </c>
      <c r="Q88" s="2" t="s">
        <v>62</v>
      </c>
      <c r="R88" s="2" t="s">
        <v>62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52</v>
      </c>
      <c r="AW88" s="2" t="s">
        <v>532</v>
      </c>
      <c r="AX88" s="2" t="s">
        <v>52</v>
      </c>
      <c r="AY88" s="2" t="s">
        <v>52</v>
      </c>
    </row>
    <row r="89" spans="1:51" ht="30" customHeight="1" x14ac:dyDescent="0.3">
      <c r="A89" s="10" t="s">
        <v>351</v>
      </c>
      <c r="B89" s="10" t="s">
        <v>52</v>
      </c>
      <c r="C89" s="10" t="s">
        <v>52</v>
      </c>
      <c r="D89" s="11"/>
      <c r="E89" s="17"/>
      <c r="F89" s="18">
        <f>TRUNC(SUMIF(N86:N88, N85, F86:F88),0)</f>
        <v>7930</v>
      </c>
      <c r="G89" s="17"/>
      <c r="H89" s="18">
        <f>TRUNC(SUMIF(N86:N88, N85, H86:H88),0)</f>
        <v>841674</v>
      </c>
      <c r="I89" s="17"/>
      <c r="J89" s="18">
        <f>TRUNC(SUMIF(N86:N88, N85, J86:J88),0)</f>
        <v>6685</v>
      </c>
      <c r="K89" s="17"/>
      <c r="L89" s="18">
        <f>F89+H89+J89</f>
        <v>856289</v>
      </c>
      <c r="M89" s="10" t="s">
        <v>52</v>
      </c>
      <c r="N89" s="2" t="s">
        <v>93</v>
      </c>
      <c r="O89" s="2" t="s">
        <v>93</v>
      </c>
      <c r="P89" s="2" t="s">
        <v>52</v>
      </c>
      <c r="Q89" s="2" t="s">
        <v>52</v>
      </c>
      <c r="R89" s="2" t="s">
        <v>52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52</v>
      </c>
      <c r="AX89" s="2" t="s">
        <v>52</v>
      </c>
      <c r="AY89" s="2" t="s">
        <v>52</v>
      </c>
    </row>
    <row r="90" spans="1:51" ht="30" customHeight="1" x14ac:dyDescent="0.3">
      <c r="A90" s="11"/>
      <c r="B90" s="11"/>
      <c r="C90" s="11"/>
      <c r="D90" s="11"/>
      <c r="E90" s="17"/>
      <c r="F90" s="18"/>
      <c r="G90" s="17"/>
      <c r="H90" s="18"/>
      <c r="I90" s="17"/>
      <c r="J90" s="18"/>
      <c r="K90" s="17"/>
      <c r="L90" s="18"/>
      <c r="M90" s="11"/>
    </row>
    <row r="91" spans="1:51" ht="30" customHeight="1" x14ac:dyDescent="0.3">
      <c r="A91" s="48" t="s">
        <v>533</v>
      </c>
      <c r="B91" s="48"/>
      <c r="C91" s="48"/>
      <c r="D91" s="48"/>
      <c r="E91" s="49"/>
      <c r="F91" s="50"/>
      <c r="G91" s="49"/>
      <c r="H91" s="50"/>
      <c r="I91" s="49"/>
      <c r="J91" s="50"/>
      <c r="K91" s="49"/>
      <c r="L91" s="50"/>
      <c r="M91" s="48"/>
      <c r="N91" s="1" t="s">
        <v>154</v>
      </c>
    </row>
    <row r="92" spans="1:51" ht="30" customHeight="1" x14ac:dyDescent="0.3">
      <c r="A92" s="10" t="s">
        <v>536</v>
      </c>
      <c r="B92" s="10" t="s">
        <v>52</v>
      </c>
      <c r="C92" s="10" t="s">
        <v>74</v>
      </c>
      <c r="D92" s="11">
        <v>1</v>
      </c>
      <c r="E92" s="17">
        <f>일위대가목록!E48</f>
        <v>2495</v>
      </c>
      <c r="F92" s="18">
        <f>TRUNC(E92*D92,1)</f>
        <v>2495</v>
      </c>
      <c r="G92" s="17">
        <f>일위대가목록!F48</f>
        <v>0</v>
      </c>
      <c r="H92" s="18">
        <f>TRUNC(G92*D92,1)</f>
        <v>0</v>
      </c>
      <c r="I92" s="17">
        <f>일위대가목록!G48</f>
        <v>0</v>
      </c>
      <c r="J92" s="18">
        <f>TRUNC(I92*D92,1)</f>
        <v>0</v>
      </c>
      <c r="K92" s="17">
        <f>TRUNC(E92+G92+I92,1)</f>
        <v>2495</v>
      </c>
      <c r="L92" s="18">
        <f>TRUNC(F92+H92+J92,1)</f>
        <v>2495</v>
      </c>
      <c r="M92" s="10" t="s">
        <v>52</v>
      </c>
      <c r="N92" s="2" t="s">
        <v>154</v>
      </c>
      <c r="O92" s="2" t="s">
        <v>537</v>
      </c>
      <c r="P92" s="2" t="s">
        <v>61</v>
      </c>
      <c r="Q92" s="2" t="s">
        <v>62</v>
      </c>
      <c r="R92" s="2" t="s">
        <v>62</v>
      </c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538</v>
      </c>
      <c r="AX92" s="2" t="s">
        <v>52</v>
      </c>
      <c r="AY92" s="2" t="s">
        <v>52</v>
      </c>
    </row>
    <row r="93" spans="1:51" ht="30" customHeight="1" x14ac:dyDescent="0.3">
      <c r="A93" s="10" t="s">
        <v>539</v>
      </c>
      <c r="B93" s="10" t="s">
        <v>153</v>
      </c>
      <c r="C93" s="10" t="s">
        <v>74</v>
      </c>
      <c r="D93" s="11">
        <v>1</v>
      </c>
      <c r="E93" s="17">
        <f>일위대가목록!E49</f>
        <v>0</v>
      </c>
      <c r="F93" s="18">
        <f>TRUNC(E93*D93,1)</f>
        <v>0</v>
      </c>
      <c r="G93" s="17">
        <f>일위대가목록!F49</f>
        <v>25745</v>
      </c>
      <c r="H93" s="18">
        <f>TRUNC(G93*D93,1)</f>
        <v>25745</v>
      </c>
      <c r="I93" s="17">
        <f>일위대가목록!G49</f>
        <v>772</v>
      </c>
      <c r="J93" s="18">
        <f>TRUNC(I93*D93,1)</f>
        <v>772</v>
      </c>
      <c r="K93" s="17">
        <f>TRUNC(E93+G93+I93,1)</f>
        <v>26517</v>
      </c>
      <c r="L93" s="18">
        <f>TRUNC(F93+H93+J93,1)</f>
        <v>26517</v>
      </c>
      <c r="M93" s="10" t="s">
        <v>52</v>
      </c>
      <c r="N93" s="2" t="s">
        <v>154</v>
      </c>
      <c r="O93" s="2" t="s">
        <v>540</v>
      </c>
      <c r="P93" s="2" t="s">
        <v>61</v>
      </c>
      <c r="Q93" s="2" t="s">
        <v>62</v>
      </c>
      <c r="R93" s="2" t="s">
        <v>62</v>
      </c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541</v>
      </c>
      <c r="AX93" s="2" t="s">
        <v>52</v>
      </c>
      <c r="AY93" s="2" t="s">
        <v>52</v>
      </c>
    </row>
    <row r="94" spans="1:51" ht="30" customHeight="1" x14ac:dyDescent="0.3">
      <c r="A94" s="10" t="s">
        <v>351</v>
      </c>
      <c r="B94" s="10" t="s">
        <v>52</v>
      </c>
      <c r="C94" s="10" t="s">
        <v>52</v>
      </c>
      <c r="D94" s="11"/>
      <c r="E94" s="17"/>
      <c r="F94" s="18">
        <f>TRUNC(SUMIF(N92:N93, N91, F92:F93),0)</f>
        <v>2495</v>
      </c>
      <c r="G94" s="17"/>
      <c r="H94" s="18">
        <f>TRUNC(SUMIF(N92:N93, N91, H92:H93),0)</f>
        <v>25745</v>
      </c>
      <c r="I94" s="17"/>
      <c r="J94" s="18">
        <f>TRUNC(SUMIF(N92:N93, N91, J92:J93),0)</f>
        <v>772</v>
      </c>
      <c r="K94" s="17"/>
      <c r="L94" s="18">
        <f>F94+H94+J94</f>
        <v>29012</v>
      </c>
      <c r="M94" s="10" t="s">
        <v>52</v>
      </c>
      <c r="N94" s="2" t="s">
        <v>93</v>
      </c>
      <c r="O94" s="2" t="s">
        <v>93</v>
      </c>
      <c r="P94" s="2" t="s">
        <v>52</v>
      </c>
      <c r="Q94" s="2" t="s">
        <v>52</v>
      </c>
      <c r="R94" s="2" t="s">
        <v>52</v>
      </c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52</v>
      </c>
      <c r="AX94" s="2" t="s">
        <v>52</v>
      </c>
      <c r="AY94" s="2" t="s">
        <v>52</v>
      </c>
    </row>
    <row r="95" spans="1:51" ht="30" customHeight="1" x14ac:dyDescent="0.3">
      <c r="A95" s="11"/>
      <c r="B95" s="11"/>
      <c r="C95" s="11"/>
      <c r="D95" s="11"/>
      <c r="E95" s="17"/>
      <c r="F95" s="18"/>
      <c r="G95" s="17"/>
      <c r="H95" s="18"/>
      <c r="I95" s="17"/>
      <c r="J95" s="18"/>
      <c r="K95" s="17"/>
      <c r="L95" s="18"/>
      <c r="M95" s="11"/>
    </row>
    <row r="96" spans="1:51" ht="30" customHeight="1" x14ac:dyDescent="0.3">
      <c r="A96" s="48" t="s">
        <v>542</v>
      </c>
      <c r="B96" s="48"/>
      <c r="C96" s="48"/>
      <c r="D96" s="48"/>
      <c r="E96" s="49"/>
      <c r="F96" s="50"/>
      <c r="G96" s="49"/>
      <c r="H96" s="50"/>
      <c r="I96" s="49"/>
      <c r="J96" s="50"/>
      <c r="K96" s="49"/>
      <c r="L96" s="50"/>
      <c r="M96" s="48"/>
      <c r="N96" s="1" t="s">
        <v>158</v>
      </c>
    </row>
    <row r="97" spans="1:51" ht="30" customHeight="1" x14ac:dyDescent="0.3">
      <c r="A97" s="10" t="s">
        <v>545</v>
      </c>
      <c r="B97" s="10" t="s">
        <v>546</v>
      </c>
      <c r="C97" s="10" t="s">
        <v>74</v>
      </c>
      <c r="D97" s="11">
        <v>1</v>
      </c>
      <c r="E97" s="17">
        <f>일위대가목록!E50</f>
        <v>9346</v>
      </c>
      <c r="F97" s="18">
        <f>TRUNC(E97*D97,1)</f>
        <v>9346</v>
      </c>
      <c r="G97" s="17">
        <f>일위대가목록!F50</f>
        <v>0</v>
      </c>
      <c r="H97" s="18">
        <f>TRUNC(G97*D97,1)</f>
        <v>0</v>
      </c>
      <c r="I97" s="17">
        <f>일위대가목록!G50</f>
        <v>0</v>
      </c>
      <c r="J97" s="18">
        <f>TRUNC(I97*D97,1)</f>
        <v>0</v>
      </c>
      <c r="K97" s="17">
        <f>TRUNC(E97+G97+I97,1)</f>
        <v>9346</v>
      </c>
      <c r="L97" s="18">
        <f>TRUNC(F97+H97+J97,1)</f>
        <v>9346</v>
      </c>
      <c r="M97" s="10" t="s">
        <v>52</v>
      </c>
      <c r="N97" s="2" t="s">
        <v>158</v>
      </c>
      <c r="O97" s="2" t="s">
        <v>547</v>
      </c>
      <c r="P97" s="2" t="s">
        <v>61</v>
      </c>
      <c r="Q97" s="2" t="s">
        <v>62</v>
      </c>
      <c r="R97" s="2" t="s">
        <v>62</v>
      </c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52</v>
      </c>
      <c r="AW97" s="2" t="s">
        <v>548</v>
      </c>
      <c r="AX97" s="2" t="s">
        <v>52</v>
      </c>
      <c r="AY97" s="2" t="s">
        <v>52</v>
      </c>
    </row>
    <row r="98" spans="1:51" ht="30" customHeight="1" x14ac:dyDescent="0.3">
      <c r="A98" s="10" t="s">
        <v>549</v>
      </c>
      <c r="B98" s="10" t="s">
        <v>153</v>
      </c>
      <c r="C98" s="10" t="s">
        <v>74</v>
      </c>
      <c r="D98" s="11">
        <v>1</v>
      </c>
      <c r="E98" s="17">
        <f>일위대가목록!E51</f>
        <v>0</v>
      </c>
      <c r="F98" s="18">
        <f>TRUNC(E98*D98,1)</f>
        <v>0</v>
      </c>
      <c r="G98" s="17">
        <f>일위대가목록!F51</f>
        <v>27904</v>
      </c>
      <c r="H98" s="18">
        <f>TRUNC(G98*D98,1)</f>
        <v>27904</v>
      </c>
      <c r="I98" s="17">
        <f>일위대가목록!G51</f>
        <v>279</v>
      </c>
      <c r="J98" s="18">
        <f>TRUNC(I98*D98,1)</f>
        <v>279</v>
      </c>
      <c r="K98" s="17">
        <f>TRUNC(E98+G98+I98,1)</f>
        <v>28183</v>
      </c>
      <c r="L98" s="18">
        <f>TRUNC(F98+H98+J98,1)</f>
        <v>28183</v>
      </c>
      <c r="M98" s="10" t="s">
        <v>52</v>
      </c>
      <c r="N98" s="2" t="s">
        <v>158</v>
      </c>
      <c r="O98" s="2" t="s">
        <v>550</v>
      </c>
      <c r="P98" s="2" t="s">
        <v>61</v>
      </c>
      <c r="Q98" s="2" t="s">
        <v>62</v>
      </c>
      <c r="R98" s="2" t="s">
        <v>62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551</v>
      </c>
      <c r="AX98" s="2" t="s">
        <v>52</v>
      </c>
      <c r="AY98" s="2" t="s">
        <v>52</v>
      </c>
    </row>
    <row r="99" spans="1:51" ht="30" customHeight="1" x14ac:dyDescent="0.3">
      <c r="A99" s="10" t="s">
        <v>351</v>
      </c>
      <c r="B99" s="10" t="s">
        <v>52</v>
      </c>
      <c r="C99" s="10" t="s">
        <v>52</v>
      </c>
      <c r="D99" s="11"/>
      <c r="E99" s="17"/>
      <c r="F99" s="18">
        <f>TRUNC(SUMIF(N97:N98, N96, F97:F98),0)</f>
        <v>9346</v>
      </c>
      <c r="G99" s="17"/>
      <c r="H99" s="18">
        <f>TRUNC(SUMIF(N97:N98, N96, H97:H98),0)</f>
        <v>27904</v>
      </c>
      <c r="I99" s="17"/>
      <c r="J99" s="18">
        <f>TRUNC(SUMIF(N97:N98, N96, J97:J98),0)</f>
        <v>279</v>
      </c>
      <c r="K99" s="17"/>
      <c r="L99" s="18">
        <f>F99+H99+J99</f>
        <v>37529</v>
      </c>
      <c r="M99" s="10" t="s">
        <v>52</v>
      </c>
      <c r="N99" s="2" t="s">
        <v>93</v>
      </c>
      <c r="O99" s="2" t="s">
        <v>93</v>
      </c>
      <c r="P99" s="2" t="s">
        <v>52</v>
      </c>
      <c r="Q99" s="2" t="s">
        <v>52</v>
      </c>
      <c r="R99" s="2" t="s">
        <v>52</v>
      </c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52</v>
      </c>
      <c r="AX99" s="2" t="s">
        <v>52</v>
      </c>
      <c r="AY99" s="2" t="s">
        <v>52</v>
      </c>
    </row>
    <row r="100" spans="1:51" ht="30" customHeight="1" x14ac:dyDescent="0.3">
      <c r="A100" s="11"/>
      <c r="B100" s="11"/>
      <c r="C100" s="11"/>
      <c r="D100" s="11"/>
      <c r="E100" s="17"/>
      <c r="F100" s="18"/>
      <c r="G100" s="17"/>
      <c r="H100" s="18"/>
      <c r="I100" s="17"/>
      <c r="J100" s="18"/>
      <c r="K100" s="17"/>
      <c r="L100" s="18"/>
      <c r="M100" s="11"/>
    </row>
    <row r="101" spans="1:51" ht="30" customHeight="1" x14ac:dyDescent="0.3">
      <c r="A101" s="48" t="s">
        <v>552</v>
      </c>
      <c r="B101" s="48"/>
      <c r="C101" s="48"/>
      <c r="D101" s="48"/>
      <c r="E101" s="49"/>
      <c r="F101" s="50"/>
      <c r="G101" s="49"/>
      <c r="H101" s="50"/>
      <c r="I101" s="49"/>
      <c r="J101" s="50"/>
      <c r="K101" s="49"/>
      <c r="L101" s="50"/>
      <c r="M101" s="48"/>
      <c r="N101" s="1" t="s">
        <v>163</v>
      </c>
    </row>
    <row r="102" spans="1:51" ht="30" customHeight="1" x14ac:dyDescent="0.3">
      <c r="A102" s="10" t="s">
        <v>554</v>
      </c>
      <c r="B102" s="10" t="s">
        <v>464</v>
      </c>
      <c r="C102" s="10" t="s">
        <v>465</v>
      </c>
      <c r="D102" s="11">
        <v>1.6E-2</v>
      </c>
      <c r="E102" s="17">
        <f>단가대비표!O106</f>
        <v>0</v>
      </c>
      <c r="F102" s="18">
        <f t="shared" ref="F102:F110" si="15">TRUNC(E102*D102,1)</f>
        <v>0</v>
      </c>
      <c r="G102" s="17">
        <f>단가대비표!P106</f>
        <v>156731</v>
      </c>
      <c r="H102" s="18">
        <f t="shared" ref="H102:H110" si="16">TRUNC(G102*D102,1)</f>
        <v>2507.6</v>
      </c>
      <c r="I102" s="17">
        <f>단가대비표!V106</f>
        <v>0</v>
      </c>
      <c r="J102" s="18">
        <f t="shared" ref="J102:J110" si="17">TRUNC(I102*D102,1)</f>
        <v>0</v>
      </c>
      <c r="K102" s="17">
        <f t="shared" ref="K102:K110" si="18">TRUNC(E102+G102+I102,1)</f>
        <v>156731</v>
      </c>
      <c r="L102" s="18">
        <f t="shared" ref="L102:L110" si="19">TRUNC(F102+H102+J102,1)</f>
        <v>2507.6</v>
      </c>
      <c r="M102" s="10" t="s">
        <v>52</v>
      </c>
      <c r="N102" s="2" t="s">
        <v>163</v>
      </c>
      <c r="O102" s="2" t="s">
        <v>555</v>
      </c>
      <c r="P102" s="2" t="s">
        <v>62</v>
      </c>
      <c r="Q102" s="2" t="s">
        <v>62</v>
      </c>
      <c r="R102" s="2" t="s">
        <v>61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556</v>
      </c>
      <c r="AX102" s="2" t="s">
        <v>52</v>
      </c>
      <c r="AY102" s="2" t="s">
        <v>52</v>
      </c>
    </row>
    <row r="103" spans="1:51" ht="30" customHeight="1" x14ac:dyDescent="0.3">
      <c r="A103" s="10" t="s">
        <v>557</v>
      </c>
      <c r="B103" s="10" t="s">
        <v>464</v>
      </c>
      <c r="C103" s="10" t="s">
        <v>465</v>
      </c>
      <c r="D103" s="11">
        <v>1.7999999999999999E-2</v>
      </c>
      <c r="E103" s="17">
        <f>단가대비표!O100</f>
        <v>0</v>
      </c>
      <c r="F103" s="18">
        <f t="shared" si="15"/>
        <v>0</v>
      </c>
      <c r="G103" s="17">
        <f>단가대비표!P100</f>
        <v>166063</v>
      </c>
      <c r="H103" s="18">
        <f t="shared" si="16"/>
        <v>2989.1</v>
      </c>
      <c r="I103" s="17">
        <f>단가대비표!V100</f>
        <v>0</v>
      </c>
      <c r="J103" s="18">
        <f t="shared" si="17"/>
        <v>0</v>
      </c>
      <c r="K103" s="17">
        <f t="shared" si="18"/>
        <v>166063</v>
      </c>
      <c r="L103" s="18">
        <f t="shared" si="19"/>
        <v>2989.1</v>
      </c>
      <c r="M103" s="10" t="s">
        <v>52</v>
      </c>
      <c r="N103" s="2" t="s">
        <v>163</v>
      </c>
      <c r="O103" s="2" t="s">
        <v>558</v>
      </c>
      <c r="P103" s="2" t="s">
        <v>62</v>
      </c>
      <c r="Q103" s="2" t="s">
        <v>62</v>
      </c>
      <c r="R103" s="2" t="s">
        <v>61</v>
      </c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559</v>
      </c>
      <c r="AX103" s="2" t="s">
        <v>52</v>
      </c>
      <c r="AY103" s="2" t="s">
        <v>52</v>
      </c>
    </row>
    <row r="104" spans="1:51" ht="30" customHeight="1" x14ac:dyDescent="0.3">
      <c r="A104" s="10" t="s">
        <v>463</v>
      </c>
      <c r="B104" s="10" t="s">
        <v>464</v>
      </c>
      <c r="C104" s="10" t="s">
        <v>465</v>
      </c>
      <c r="D104" s="11">
        <v>1.0999999999999999E-2</v>
      </c>
      <c r="E104" s="17">
        <f>단가대비표!O99</f>
        <v>0</v>
      </c>
      <c r="F104" s="18">
        <f t="shared" si="15"/>
        <v>0</v>
      </c>
      <c r="G104" s="17">
        <f>단가대비표!P99</f>
        <v>138290</v>
      </c>
      <c r="H104" s="18">
        <f t="shared" si="16"/>
        <v>1521.1</v>
      </c>
      <c r="I104" s="17">
        <f>단가대비표!V99</f>
        <v>0</v>
      </c>
      <c r="J104" s="18">
        <f t="shared" si="17"/>
        <v>0</v>
      </c>
      <c r="K104" s="17">
        <f t="shared" si="18"/>
        <v>138290</v>
      </c>
      <c r="L104" s="18">
        <f t="shared" si="19"/>
        <v>1521.1</v>
      </c>
      <c r="M104" s="10" t="s">
        <v>52</v>
      </c>
      <c r="N104" s="2" t="s">
        <v>163</v>
      </c>
      <c r="O104" s="2" t="s">
        <v>466</v>
      </c>
      <c r="P104" s="2" t="s">
        <v>62</v>
      </c>
      <c r="Q104" s="2" t="s">
        <v>62</v>
      </c>
      <c r="R104" s="2" t="s">
        <v>61</v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560</v>
      </c>
      <c r="AX104" s="2" t="s">
        <v>52</v>
      </c>
      <c r="AY104" s="2" t="s">
        <v>52</v>
      </c>
    </row>
    <row r="105" spans="1:51" ht="30" customHeight="1" x14ac:dyDescent="0.3">
      <c r="A105" s="10" t="s">
        <v>561</v>
      </c>
      <c r="B105" s="10" t="s">
        <v>562</v>
      </c>
      <c r="C105" s="10" t="s">
        <v>69</v>
      </c>
      <c r="D105" s="11">
        <v>6.4999999999999994E-5</v>
      </c>
      <c r="E105" s="17">
        <f>단가대비표!O76</f>
        <v>0</v>
      </c>
      <c r="F105" s="18">
        <f t="shared" si="15"/>
        <v>0</v>
      </c>
      <c r="G105" s="17">
        <f>단가대비표!P76</f>
        <v>0</v>
      </c>
      <c r="H105" s="18">
        <f t="shared" si="16"/>
        <v>0</v>
      </c>
      <c r="I105" s="17">
        <f>단가대비표!V76</f>
        <v>2760000</v>
      </c>
      <c r="J105" s="18">
        <f t="shared" si="17"/>
        <v>179.4</v>
      </c>
      <c r="K105" s="17">
        <f t="shared" si="18"/>
        <v>2760000</v>
      </c>
      <c r="L105" s="18">
        <f t="shared" si="19"/>
        <v>179.4</v>
      </c>
      <c r="M105" s="10" t="s">
        <v>52</v>
      </c>
      <c r="N105" s="2" t="s">
        <v>163</v>
      </c>
      <c r="O105" s="2" t="s">
        <v>563</v>
      </c>
      <c r="P105" s="2" t="s">
        <v>62</v>
      </c>
      <c r="Q105" s="2" t="s">
        <v>62</v>
      </c>
      <c r="R105" s="2" t="s">
        <v>61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564</v>
      </c>
      <c r="AX105" s="2" t="s">
        <v>52</v>
      </c>
      <c r="AY105" s="2" t="s">
        <v>52</v>
      </c>
    </row>
    <row r="106" spans="1:51" ht="30" customHeight="1" x14ac:dyDescent="0.3">
      <c r="A106" s="10" t="s">
        <v>565</v>
      </c>
      <c r="B106" s="10" t="s">
        <v>566</v>
      </c>
      <c r="C106" s="10" t="s">
        <v>336</v>
      </c>
      <c r="D106" s="11">
        <v>2.4039999999999999E-3</v>
      </c>
      <c r="E106" s="17">
        <f>단가대비표!O79</f>
        <v>165000</v>
      </c>
      <c r="F106" s="18">
        <f t="shared" si="15"/>
        <v>396.6</v>
      </c>
      <c r="G106" s="17">
        <f>단가대비표!P79</f>
        <v>0</v>
      </c>
      <c r="H106" s="18">
        <f t="shared" si="16"/>
        <v>0</v>
      </c>
      <c r="I106" s="17">
        <f>단가대비표!V79</f>
        <v>0</v>
      </c>
      <c r="J106" s="18">
        <f t="shared" si="17"/>
        <v>0</v>
      </c>
      <c r="K106" s="17">
        <f t="shared" si="18"/>
        <v>165000</v>
      </c>
      <c r="L106" s="18">
        <f t="shared" si="19"/>
        <v>396.6</v>
      </c>
      <c r="M106" s="10" t="s">
        <v>52</v>
      </c>
      <c r="N106" s="2" t="s">
        <v>163</v>
      </c>
      <c r="O106" s="2" t="s">
        <v>567</v>
      </c>
      <c r="P106" s="2" t="s">
        <v>62</v>
      </c>
      <c r="Q106" s="2" t="s">
        <v>62</v>
      </c>
      <c r="R106" s="2" t="s">
        <v>61</v>
      </c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52</v>
      </c>
      <c r="AW106" s="2" t="s">
        <v>568</v>
      </c>
      <c r="AX106" s="2" t="s">
        <v>52</v>
      </c>
      <c r="AY106" s="2" t="s">
        <v>52</v>
      </c>
    </row>
    <row r="107" spans="1:51" ht="30" customHeight="1" x14ac:dyDescent="0.3">
      <c r="A107" s="10" t="s">
        <v>569</v>
      </c>
      <c r="B107" s="10" t="s">
        <v>570</v>
      </c>
      <c r="C107" s="10" t="s">
        <v>336</v>
      </c>
      <c r="D107" s="11">
        <v>1</v>
      </c>
      <c r="E107" s="17">
        <f>단가대비표!O77</f>
        <v>9700</v>
      </c>
      <c r="F107" s="18">
        <f t="shared" si="15"/>
        <v>9700</v>
      </c>
      <c r="G107" s="17">
        <f>단가대비표!P77</f>
        <v>0</v>
      </c>
      <c r="H107" s="18">
        <f t="shared" si="16"/>
        <v>0</v>
      </c>
      <c r="I107" s="17">
        <f>단가대비표!V77</f>
        <v>0</v>
      </c>
      <c r="J107" s="18">
        <f t="shared" si="17"/>
        <v>0</v>
      </c>
      <c r="K107" s="17">
        <f t="shared" si="18"/>
        <v>9700</v>
      </c>
      <c r="L107" s="18">
        <f t="shared" si="19"/>
        <v>9700</v>
      </c>
      <c r="M107" s="10" t="s">
        <v>52</v>
      </c>
      <c r="N107" s="2" t="s">
        <v>163</v>
      </c>
      <c r="O107" s="2" t="s">
        <v>571</v>
      </c>
      <c r="P107" s="2" t="s">
        <v>62</v>
      </c>
      <c r="Q107" s="2" t="s">
        <v>62</v>
      </c>
      <c r="R107" s="2" t="s">
        <v>61</v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2" t="s">
        <v>52</v>
      </c>
      <c r="AW107" s="2" t="s">
        <v>572</v>
      </c>
      <c r="AX107" s="2" t="s">
        <v>52</v>
      </c>
      <c r="AY107" s="2" t="s">
        <v>52</v>
      </c>
    </row>
    <row r="108" spans="1:51" ht="30" customHeight="1" x14ac:dyDescent="0.3">
      <c r="A108" s="10" t="s">
        <v>573</v>
      </c>
      <c r="B108" s="10" t="s">
        <v>574</v>
      </c>
      <c r="C108" s="10" t="s">
        <v>336</v>
      </c>
      <c r="D108" s="11">
        <v>1</v>
      </c>
      <c r="E108" s="17">
        <f>단가대비표!O78</f>
        <v>2700</v>
      </c>
      <c r="F108" s="18">
        <f t="shared" si="15"/>
        <v>2700</v>
      </c>
      <c r="G108" s="17">
        <f>단가대비표!P78</f>
        <v>0</v>
      </c>
      <c r="H108" s="18">
        <f t="shared" si="16"/>
        <v>0</v>
      </c>
      <c r="I108" s="17">
        <f>단가대비표!V78</f>
        <v>0</v>
      </c>
      <c r="J108" s="18">
        <f t="shared" si="17"/>
        <v>0</v>
      </c>
      <c r="K108" s="17">
        <f t="shared" si="18"/>
        <v>2700</v>
      </c>
      <c r="L108" s="18">
        <f t="shared" si="19"/>
        <v>2700</v>
      </c>
      <c r="M108" s="10" t="s">
        <v>52</v>
      </c>
      <c r="N108" s="2" t="s">
        <v>163</v>
      </c>
      <c r="O108" s="2" t="s">
        <v>575</v>
      </c>
      <c r="P108" s="2" t="s">
        <v>62</v>
      </c>
      <c r="Q108" s="2" t="s">
        <v>62</v>
      </c>
      <c r="R108" s="2" t="s">
        <v>61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52</v>
      </c>
      <c r="AW108" s="2" t="s">
        <v>576</v>
      </c>
      <c r="AX108" s="2" t="s">
        <v>52</v>
      </c>
      <c r="AY108" s="2" t="s">
        <v>52</v>
      </c>
    </row>
    <row r="109" spans="1:51" ht="30" customHeight="1" x14ac:dyDescent="0.3">
      <c r="A109" s="10" t="s">
        <v>577</v>
      </c>
      <c r="B109" s="10" t="s">
        <v>578</v>
      </c>
      <c r="C109" s="10" t="s">
        <v>336</v>
      </c>
      <c r="D109" s="11">
        <v>1E-3</v>
      </c>
      <c r="E109" s="17">
        <f>단가대비표!O80</f>
        <v>0</v>
      </c>
      <c r="F109" s="18">
        <f t="shared" si="15"/>
        <v>0</v>
      </c>
      <c r="G109" s="17">
        <f>단가대비표!P80</f>
        <v>0</v>
      </c>
      <c r="H109" s="18">
        <f t="shared" si="16"/>
        <v>0</v>
      </c>
      <c r="I109" s="17">
        <f>단가대비표!V80</f>
        <v>30000</v>
      </c>
      <c r="J109" s="18">
        <f t="shared" si="17"/>
        <v>30</v>
      </c>
      <c r="K109" s="17">
        <f t="shared" si="18"/>
        <v>30000</v>
      </c>
      <c r="L109" s="18">
        <f t="shared" si="19"/>
        <v>30</v>
      </c>
      <c r="M109" s="10" t="s">
        <v>52</v>
      </c>
      <c r="N109" s="2" t="s">
        <v>163</v>
      </c>
      <c r="O109" s="2" t="s">
        <v>579</v>
      </c>
      <c r="P109" s="2" t="s">
        <v>62</v>
      </c>
      <c r="Q109" s="2" t="s">
        <v>62</v>
      </c>
      <c r="R109" s="2" t="s">
        <v>61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580</v>
      </c>
      <c r="AX109" s="2" t="s">
        <v>52</v>
      </c>
      <c r="AY109" s="2" t="s">
        <v>52</v>
      </c>
    </row>
    <row r="110" spans="1:51" ht="30" customHeight="1" x14ac:dyDescent="0.3">
      <c r="A110" s="10" t="s">
        <v>577</v>
      </c>
      <c r="B110" s="10" t="s">
        <v>581</v>
      </c>
      <c r="C110" s="10" t="s">
        <v>336</v>
      </c>
      <c r="D110" s="11">
        <v>1E-3</v>
      </c>
      <c r="E110" s="17">
        <f>단가대비표!O81</f>
        <v>0</v>
      </c>
      <c r="F110" s="18">
        <f t="shared" si="15"/>
        <v>0</v>
      </c>
      <c r="G110" s="17">
        <f>단가대비표!P81</f>
        <v>0</v>
      </c>
      <c r="H110" s="18">
        <f t="shared" si="16"/>
        <v>0</v>
      </c>
      <c r="I110" s="17">
        <f>단가대비표!V81</f>
        <v>18000</v>
      </c>
      <c r="J110" s="18">
        <f t="shared" si="17"/>
        <v>18</v>
      </c>
      <c r="K110" s="17">
        <f t="shared" si="18"/>
        <v>18000</v>
      </c>
      <c r="L110" s="18">
        <f t="shared" si="19"/>
        <v>18</v>
      </c>
      <c r="M110" s="10" t="s">
        <v>52</v>
      </c>
      <c r="N110" s="2" t="s">
        <v>163</v>
      </c>
      <c r="O110" s="2" t="s">
        <v>582</v>
      </c>
      <c r="P110" s="2" t="s">
        <v>62</v>
      </c>
      <c r="Q110" s="2" t="s">
        <v>62</v>
      </c>
      <c r="R110" s="2" t="s">
        <v>61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583</v>
      </c>
      <c r="AX110" s="2" t="s">
        <v>52</v>
      </c>
      <c r="AY110" s="2" t="s">
        <v>52</v>
      </c>
    </row>
    <row r="111" spans="1:51" ht="30" customHeight="1" x14ac:dyDescent="0.3">
      <c r="A111" s="10" t="s">
        <v>351</v>
      </c>
      <c r="B111" s="10" t="s">
        <v>52</v>
      </c>
      <c r="C111" s="10" t="s">
        <v>52</v>
      </c>
      <c r="D111" s="11"/>
      <c r="E111" s="17"/>
      <c r="F111" s="18">
        <f>TRUNC(SUMIF(N102:N110, N101, F102:F110),0)</f>
        <v>12796</v>
      </c>
      <c r="G111" s="17"/>
      <c r="H111" s="18">
        <f>TRUNC(SUMIF(N102:N110, N101, H102:H110),0)</f>
        <v>7017</v>
      </c>
      <c r="I111" s="17"/>
      <c r="J111" s="18">
        <f>TRUNC(SUMIF(N102:N110, N101, J102:J110),0)</f>
        <v>227</v>
      </c>
      <c r="K111" s="17"/>
      <c r="L111" s="18">
        <f>F111+H111+J111</f>
        <v>20040</v>
      </c>
      <c r="M111" s="10" t="s">
        <v>52</v>
      </c>
      <c r="N111" s="2" t="s">
        <v>93</v>
      </c>
      <c r="O111" s="2" t="s">
        <v>93</v>
      </c>
      <c r="P111" s="2" t="s">
        <v>52</v>
      </c>
      <c r="Q111" s="2" t="s">
        <v>52</v>
      </c>
      <c r="R111" s="2" t="s">
        <v>52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52</v>
      </c>
      <c r="AX111" s="2" t="s">
        <v>52</v>
      </c>
      <c r="AY111" s="2" t="s">
        <v>52</v>
      </c>
    </row>
    <row r="112" spans="1:51" ht="30" customHeight="1" x14ac:dyDescent="0.3">
      <c r="A112" s="11"/>
      <c r="B112" s="11"/>
      <c r="C112" s="11"/>
      <c r="D112" s="11"/>
      <c r="E112" s="17"/>
      <c r="F112" s="18"/>
      <c r="G112" s="17"/>
      <c r="H112" s="18"/>
      <c r="I112" s="17"/>
      <c r="J112" s="18"/>
      <c r="K112" s="17"/>
      <c r="L112" s="18"/>
      <c r="M112" s="11"/>
    </row>
    <row r="113" spans="1:51" ht="30" customHeight="1" x14ac:dyDescent="0.3">
      <c r="A113" s="48" t="s">
        <v>584</v>
      </c>
      <c r="B113" s="48"/>
      <c r="C113" s="48"/>
      <c r="D113" s="48"/>
      <c r="E113" s="49"/>
      <c r="F113" s="50"/>
      <c r="G113" s="49"/>
      <c r="H113" s="50"/>
      <c r="I113" s="49"/>
      <c r="J113" s="50"/>
      <c r="K113" s="49"/>
      <c r="L113" s="50"/>
      <c r="M113" s="48"/>
      <c r="N113" s="1" t="s">
        <v>170</v>
      </c>
    </row>
    <row r="114" spans="1:51" ht="30" customHeight="1" x14ac:dyDescent="0.3">
      <c r="A114" s="10" t="s">
        <v>587</v>
      </c>
      <c r="B114" s="10" t="s">
        <v>588</v>
      </c>
      <c r="C114" s="10" t="s">
        <v>589</v>
      </c>
      <c r="D114" s="11">
        <v>0.06</v>
      </c>
      <c r="E114" s="17">
        <f>단가대비표!O86</f>
        <v>9433</v>
      </c>
      <c r="F114" s="18">
        <f>TRUNC(E114*D114,1)</f>
        <v>565.9</v>
      </c>
      <c r="G114" s="17">
        <f>단가대비표!P86</f>
        <v>0</v>
      </c>
      <c r="H114" s="18">
        <f>TRUNC(G114*D114,1)</f>
        <v>0</v>
      </c>
      <c r="I114" s="17">
        <f>단가대비표!V86</f>
        <v>0</v>
      </c>
      <c r="J114" s="18">
        <f>TRUNC(I114*D114,1)</f>
        <v>0</v>
      </c>
      <c r="K114" s="17">
        <f>TRUNC(E114+G114+I114,1)</f>
        <v>9433</v>
      </c>
      <c r="L114" s="18">
        <f>TRUNC(F114+H114+J114,1)</f>
        <v>565.9</v>
      </c>
      <c r="M114" s="10" t="s">
        <v>52</v>
      </c>
      <c r="N114" s="2" t="s">
        <v>170</v>
      </c>
      <c r="O114" s="2" t="s">
        <v>590</v>
      </c>
      <c r="P114" s="2" t="s">
        <v>62</v>
      </c>
      <c r="Q114" s="2" t="s">
        <v>62</v>
      </c>
      <c r="R114" s="2" t="s">
        <v>61</v>
      </c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591</v>
      </c>
      <c r="AX114" s="2" t="s">
        <v>52</v>
      </c>
      <c r="AY114" s="2" t="s">
        <v>52</v>
      </c>
    </row>
    <row r="115" spans="1:51" ht="30" customHeight="1" x14ac:dyDescent="0.3">
      <c r="A115" s="10" t="s">
        <v>592</v>
      </c>
      <c r="B115" s="10" t="s">
        <v>593</v>
      </c>
      <c r="C115" s="10" t="s">
        <v>169</v>
      </c>
      <c r="D115" s="11">
        <v>1</v>
      </c>
      <c r="E115" s="17">
        <f>일위대가목록!E52</f>
        <v>0</v>
      </c>
      <c r="F115" s="18">
        <f>TRUNC(E115*D115,1)</f>
        <v>0</v>
      </c>
      <c r="G115" s="17">
        <f>일위대가목록!F52</f>
        <v>4483</v>
      </c>
      <c r="H115" s="18">
        <f>TRUNC(G115*D115,1)</f>
        <v>4483</v>
      </c>
      <c r="I115" s="17">
        <f>일위대가목록!G52</f>
        <v>0</v>
      </c>
      <c r="J115" s="18">
        <f>TRUNC(I115*D115,1)</f>
        <v>0</v>
      </c>
      <c r="K115" s="17">
        <f>TRUNC(E115+G115+I115,1)</f>
        <v>4483</v>
      </c>
      <c r="L115" s="18">
        <f>TRUNC(F115+H115+J115,1)</f>
        <v>4483</v>
      </c>
      <c r="M115" s="10" t="s">
        <v>52</v>
      </c>
      <c r="N115" s="2" t="s">
        <v>170</v>
      </c>
      <c r="O115" s="2" t="s">
        <v>594</v>
      </c>
      <c r="P115" s="2" t="s">
        <v>61</v>
      </c>
      <c r="Q115" s="2" t="s">
        <v>62</v>
      </c>
      <c r="R115" s="2" t="s">
        <v>62</v>
      </c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595</v>
      </c>
      <c r="AX115" s="2" t="s">
        <v>52</v>
      </c>
      <c r="AY115" s="2" t="s">
        <v>52</v>
      </c>
    </row>
    <row r="116" spans="1:51" ht="30" customHeight="1" x14ac:dyDescent="0.3">
      <c r="A116" s="10" t="s">
        <v>351</v>
      </c>
      <c r="B116" s="10" t="s">
        <v>52</v>
      </c>
      <c r="C116" s="10" t="s">
        <v>52</v>
      </c>
      <c r="D116" s="11"/>
      <c r="E116" s="17"/>
      <c r="F116" s="18">
        <f>TRUNC(SUMIF(N114:N115, N113, F114:F115),0)</f>
        <v>565</v>
      </c>
      <c r="G116" s="17"/>
      <c r="H116" s="18">
        <f>TRUNC(SUMIF(N114:N115, N113, H114:H115),0)</f>
        <v>4483</v>
      </c>
      <c r="I116" s="17"/>
      <c r="J116" s="18">
        <f>TRUNC(SUMIF(N114:N115, N113, J114:J115),0)</f>
        <v>0</v>
      </c>
      <c r="K116" s="17"/>
      <c r="L116" s="18">
        <f>F116+H116+J116</f>
        <v>5048</v>
      </c>
      <c r="M116" s="10" t="s">
        <v>52</v>
      </c>
      <c r="N116" s="2" t="s">
        <v>93</v>
      </c>
      <c r="O116" s="2" t="s">
        <v>93</v>
      </c>
      <c r="P116" s="2" t="s">
        <v>52</v>
      </c>
      <c r="Q116" s="2" t="s">
        <v>52</v>
      </c>
      <c r="R116" s="2" t="s">
        <v>52</v>
      </c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52</v>
      </c>
      <c r="AX116" s="2" t="s">
        <v>52</v>
      </c>
      <c r="AY116" s="2" t="s">
        <v>52</v>
      </c>
    </row>
    <row r="117" spans="1:51" ht="30" customHeight="1" x14ac:dyDescent="0.3">
      <c r="A117" s="11"/>
      <c r="B117" s="11"/>
      <c r="C117" s="11"/>
      <c r="D117" s="11"/>
      <c r="E117" s="17"/>
      <c r="F117" s="18"/>
      <c r="G117" s="17"/>
      <c r="H117" s="18"/>
      <c r="I117" s="17"/>
      <c r="J117" s="18"/>
      <c r="K117" s="17"/>
      <c r="L117" s="18"/>
      <c r="M117" s="11"/>
    </row>
    <row r="118" spans="1:51" ht="30" customHeight="1" x14ac:dyDescent="0.3">
      <c r="A118" s="48" t="s">
        <v>596</v>
      </c>
      <c r="B118" s="48"/>
      <c r="C118" s="48"/>
      <c r="D118" s="48"/>
      <c r="E118" s="49"/>
      <c r="F118" s="50"/>
      <c r="G118" s="49"/>
      <c r="H118" s="50"/>
      <c r="I118" s="49"/>
      <c r="J118" s="50"/>
      <c r="K118" s="49"/>
      <c r="L118" s="50"/>
      <c r="M118" s="48"/>
      <c r="N118" s="1" t="s">
        <v>174</v>
      </c>
    </row>
    <row r="119" spans="1:51" ht="30" customHeight="1" x14ac:dyDescent="0.3">
      <c r="A119" s="10" t="s">
        <v>254</v>
      </c>
      <c r="B119" s="10" t="s">
        <v>598</v>
      </c>
      <c r="C119" s="10" t="s">
        <v>307</v>
      </c>
      <c r="D119" s="11">
        <v>13.05</v>
      </c>
      <c r="E119" s="17">
        <f>단가대비표!O39</f>
        <v>0</v>
      </c>
      <c r="F119" s="18">
        <f>TRUNC(E119*D119,1)</f>
        <v>0</v>
      </c>
      <c r="G119" s="17">
        <f>단가대비표!P39</f>
        <v>0</v>
      </c>
      <c r="H119" s="18">
        <f>TRUNC(G119*D119,1)</f>
        <v>0</v>
      </c>
      <c r="I119" s="17">
        <f>단가대비표!V39</f>
        <v>0</v>
      </c>
      <c r="J119" s="18">
        <f>TRUNC(I119*D119,1)</f>
        <v>0</v>
      </c>
      <c r="K119" s="17">
        <f t="shared" ref="K119:L122" si="20">TRUNC(E119+G119+I119,1)</f>
        <v>0</v>
      </c>
      <c r="L119" s="18">
        <f t="shared" si="20"/>
        <v>0</v>
      </c>
      <c r="M119" s="10" t="s">
        <v>490</v>
      </c>
      <c r="N119" s="2" t="s">
        <v>174</v>
      </c>
      <c r="O119" s="2" t="s">
        <v>599</v>
      </c>
      <c r="P119" s="2" t="s">
        <v>62</v>
      </c>
      <c r="Q119" s="2" t="s">
        <v>62</v>
      </c>
      <c r="R119" s="2" t="s">
        <v>61</v>
      </c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52</v>
      </c>
      <c r="AW119" s="2" t="s">
        <v>600</v>
      </c>
      <c r="AX119" s="2" t="s">
        <v>52</v>
      </c>
      <c r="AY119" s="2" t="s">
        <v>52</v>
      </c>
    </row>
    <row r="120" spans="1:51" ht="30" customHeight="1" x14ac:dyDescent="0.3">
      <c r="A120" s="10" t="s">
        <v>259</v>
      </c>
      <c r="B120" s="10" t="s">
        <v>489</v>
      </c>
      <c r="C120" s="10" t="s">
        <v>98</v>
      </c>
      <c r="D120" s="11">
        <v>1.7000000000000001E-2</v>
      </c>
      <c r="E120" s="17">
        <f>단가대비표!O16</f>
        <v>0</v>
      </c>
      <c r="F120" s="18">
        <f>TRUNC(E120*D120,1)</f>
        <v>0</v>
      </c>
      <c r="G120" s="17">
        <f>단가대비표!P16</f>
        <v>0</v>
      </c>
      <c r="H120" s="18">
        <f>TRUNC(G120*D120,1)</f>
        <v>0</v>
      </c>
      <c r="I120" s="17">
        <f>단가대비표!V16</f>
        <v>0</v>
      </c>
      <c r="J120" s="18">
        <f>TRUNC(I120*D120,1)</f>
        <v>0</v>
      </c>
      <c r="K120" s="17">
        <f t="shared" si="20"/>
        <v>0</v>
      </c>
      <c r="L120" s="18">
        <f t="shared" si="20"/>
        <v>0</v>
      </c>
      <c r="M120" s="10" t="s">
        <v>490</v>
      </c>
      <c r="N120" s="2" t="s">
        <v>174</v>
      </c>
      <c r="O120" s="2" t="s">
        <v>601</v>
      </c>
      <c r="P120" s="2" t="s">
        <v>62</v>
      </c>
      <c r="Q120" s="2" t="s">
        <v>62</v>
      </c>
      <c r="R120" s="2" t="s">
        <v>61</v>
      </c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602</v>
      </c>
      <c r="AX120" s="2" t="s">
        <v>52</v>
      </c>
      <c r="AY120" s="2" t="s">
        <v>52</v>
      </c>
    </row>
    <row r="121" spans="1:51" ht="30" customHeight="1" x14ac:dyDescent="0.3">
      <c r="A121" s="10" t="s">
        <v>603</v>
      </c>
      <c r="B121" s="10" t="s">
        <v>604</v>
      </c>
      <c r="C121" s="10" t="s">
        <v>589</v>
      </c>
      <c r="D121" s="11">
        <v>0.65500000000000003</v>
      </c>
      <c r="E121" s="17">
        <f>단가대비표!O20</f>
        <v>3754.75</v>
      </c>
      <c r="F121" s="18">
        <f>TRUNC(E121*D121,1)</f>
        <v>2459.3000000000002</v>
      </c>
      <c r="G121" s="17">
        <f>단가대비표!P20</f>
        <v>0</v>
      </c>
      <c r="H121" s="18">
        <f>TRUNC(G121*D121,1)</f>
        <v>0</v>
      </c>
      <c r="I121" s="17">
        <f>단가대비표!V20</f>
        <v>0</v>
      </c>
      <c r="J121" s="18">
        <f>TRUNC(I121*D121,1)</f>
        <v>0</v>
      </c>
      <c r="K121" s="17">
        <f t="shared" si="20"/>
        <v>3754.7</v>
      </c>
      <c r="L121" s="18">
        <f t="shared" si="20"/>
        <v>2459.3000000000002</v>
      </c>
      <c r="M121" s="10" t="s">
        <v>52</v>
      </c>
      <c r="N121" s="2" t="s">
        <v>174</v>
      </c>
      <c r="O121" s="2" t="s">
        <v>605</v>
      </c>
      <c r="P121" s="2" t="s">
        <v>62</v>
      </c>
      <c r="Q121" s="2" t="s">
        <v>62</v>
      </c>
      <c r="R121" s="2" t="s">
        <v>61</v>
      </c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52</v>
      </c>
      <c r="AW121" s="2" t="s">
        <v>606</v>
      </c>
      <c r="AX121" s="2" t="s">
        <v>52</v>
      </c>
      <c r="AY121" s="2" t="s">
        <v>52</v>
      </c>
    </row>
    <row r="122" spans="1:51" ht="30" customHeight="1" x14ac:dyDescent="0.3">
      <c r="A122" s="10" t="s">
        <v>607</v>
      </c>
      <c r="B122" s="10" t="s">
        <v>504</v>
      </c>
      <c r="C122" s="10" t="s">
        <v>74</v>
      </c>
      <c r="D122" s="11">
        <v>1</v>
      </c>
      <c r="E122" s="17">
        <f>일위대가목록!E53</f>
        <v>0</v>
      </c>
      <c r="F122" s="18">
        <f>TRUNC(E122*D122,1)</f>
        <v>0</v>
      </c>
      <c r="G122" s="17">
        <f>일위대가목록!F53</f>
        <v>17426</v>
      </c>
      <c r="H122" s="18">
        <f>TRUNC(G122*D122,1)</f>
        <v>17426</v>
      </c>
      <c r="I122" s="17">
        <f>일위대가목록!G53</f>
        <v>522</v>
      </c>
      <c r="J122" s="18">
        <f>TRUNC(I122*D122,1)</f>
        <v>522</v>
      </c>
      <c r="K122" s="17">
        <f t="shared" si="20"/>
        <v>17948</v>
      </c>
      <c r="L122" s="18">
        <f t="shared" si="20"/>
        <v>17948</v>
      </c>
      <c r="M122" s="10" t="s">
        <v>52</v>
      </c>
      <c r="N122" s="2" t="s">
        <v>174</v>
      </c>
      <c r="O122" s="2" t="s">
        <v>608</v>
      </c>
      <c r="P122" s="2" t="s">
        <v>61</v>
      </c>
      <c r="Q122" s="2" t="s">
        <v>62</v>
      </c>
      <c r="R122" s="2" t="s">
        <v>62</v>
      </c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52</v>
      </c>
      <c r="AW122" s="2" t="s">
        <v>609</v>
      </c>
      <c r="AX122" s="2" t="s">
        <v>52</v>
      </c>
      <c r="AY122" s="2" t="s">
        <v>52</v>
      </c>
    </row>
    <row r="123" spans="1:51" ht="30" customHeight="1" x14ac:dyDescent="0.3">
      <c r="A123" s="10" t="s">
        <v>351</v>
      </c>
      <c r="B123" s="10" t="s">
        <v>52</v>
      </c>
      <c r="C123" s="10" t="s">
        <v>52</v>
      </c>
      <c r="D123" s="11"/>
      <c r="E123" s="17"/>
      <c r="F123" s="18">
        <f>TRUNC(SUMIF(N119:N122, N118, F119:F122),0)</f>
        <v>2459</v>
      </c>
      <c r="G123" s="17"/>
      <c r="H123" s="18">
        <f>TRUNC(SUMIF(N119:N122, N118, H119:H122),0)</f>
        <v>17426</v>
      </c>
      <c r="I123" s="17"/>
      <c r="J123" s="18">
        <f>TRUNC(SUMIF(N119:N122, N118, J119:J122),0)</f>
        <v>522</v>
      </c>
      <c r="K123" s="17"/>
      <c r="L123" s="18">
        <f>F123+H123+J123</f>
        <v>20407</v>
      </c>
      <c r="M123" s="10" t="s">
        <v>52</v>
      </c>
      <c r="N123" s="2" t="s">
        <v>93</v>
      </c>
      <c r="O123" s="2" t="s">
        <v>93</v>
      </c>
      <c r="P123" s="2" t="s">
        <v>52</v>
      </c>
      <c r="Q123" s="2" t="s">
        <v>52</v>
      </c>
      <c r="R123" s="2" t="s">
        <v>52</v>
      </c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52</v>
      </c>
      <c r="AX123" s="2" t="s">
        <v>52</v>
      </c>
      <c r="AY123" s="2" t="s">
        <v>52</v>
      </c>
    </row>
    <row r="124" spans="1:51" ht="30" customHeight="1" x14ac:dyDescent="0.3">
      <c r="A124" s="11"/>
      <c r="B124" s="11"/>
      <c r="C124" s="11"/>
      <c r="D124" s="11"/>
      <c r="E124" s="17"/>
      <c r="F124" s="18"/>
      <c r="G124" s="17"/>
      <c r="H124" s="18"/>
      <c r="I124" s="17"/>
      <c r="J124" s="18"/>
      <c r="K124" s="17"/>
      <c r="L124" s="18"/>
      <c r="M124" s="11"/>
    </row>
    <row r="125" spans="1:51" ht="30" customHeight="1" x14ac:dyDescent="0.3">
      <c r="A125" s="48" t="s">
        <v>610</v>
      </c>
      <c r="B125" s="48"/>
      <c r="C125" s="48"/>
      <c r="D125" s="48"/>
      <c r="E125" s="49"/>
      <c r="F125" s="50"/>
      <c r="G125" s="49"/>
      <c r="H125" s="50"/>
      <c r="I125" s="49"/>
      <c r="J125" s="50"/>
      <c r="K125" s="49"/>
      <c r="L125" s="50"/>
      <c r="M125" s="48"/>
      <c r="N125" s="1" t="s">
        <v>178</v>
      </c>
    </row>
    <row r="126" spans="1:51" ht="30" customHeight="1" x14ac:dyDescent="0.3">
      <c r="A126" s="10" t="s">
        <v>613</v>
      </c>
      <c r="B126" s="10" t="s">
        <v>614</v>
      </c>
      <c r="C126" s="10" t="s">
        <v>98</v>
      </c>
      <c r="D126" s="11">
        <v>2.4E-2</v>
      </c>
      <c r="E126" s="17">
        <f>일위대가목록!E54</f>
        <v>0</v>
      </c>
      <c r="F126" s="18">
        <f>TRUNC(E126*D126,1)</f>
        <v>0</v>
      </c>
      <c r="G126" s="17">
        <f>일위대가목록!F54</f>
        <v>91271</v>
      </c>
      <c r="H126" s="18">
        <f>TRUNC(G126*D126,1)</f>
        <v>2190.5</v>
      </c>
      <c r="I126" s="17">
        <f>일위대가목록!G54</f>
        <v>0</v>
      </c>
      <c r="J126" s="18">
        <f>TRUNC(I126*D126,1)</f>
        <v>0</v>
      </c>
      <c r="K126" s="17">
        <f>TRUNC(E126+G126+I126,1)</f>
        <v>91271</v>
      </c>
      <c r="L126" s="18">
        <f>TRUNC(F126+H126+J126,1)</f>
        <v>2190.5</v>
      </c>
      <c r="M126" s="10" t="s">
        <v>52</v>
      </c>
      <c r="N126" s="2" t="s">
        <v>178</v>
      </c>
      <c r="O126" s="2" t="s">
        <v>615</v>
      </c>
      <c r="P126" s="2" t="s">
        <v>61</v>
      </c>
      <c r="Q126" s="2" t="s">
        <v>62</v>
      </c>
      <c r="R126" s="2" t="s">
        <v>62</v>
      </c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52</v>
      </c>
      <c r="AW126" s="2" t="s">
        <v>616</v>
      </c>
      <c r="AX126" s="2" t="s">
        <v>52</v>
      </c>
      <c r="AY126" s="2" t="s">
        <v>52</v>
      </c>
    </row>
    <row r="127" spans="1:51" ht="30" customHeight="1" x14ac:dyDescent="0.3">
      <c r="A127" s="10" t="s">
        <v>617</v>
      </c>
      <c r="B127" s="10" t="s">
        <v>618</v>
      </c>
      <c r="C127" s="10" t="s">
        <v>74</v>
      </c>
      <c r="D127" s="11">
        <v>1</v>
      </c>
      <c r="E127" s="17">
        <f>일위대가목록!E55</f>
        <v>0</v>
      </c>
      <c r="F127" s="18">
        <f>TRUNC(E127*D127,1)</f>
        <v>0</v>
      </c>
      <c r="G127" s="17">
        <f>일위대가목록!F55</f>
        <v>9237</v>
      </c>
      <c r="H127" s="18">
        <f>TRUNC(G127*D127,1)</f>
        <v>9237</v>
      </c>
      <c r="I127" s="17">
        <f>일위대가목록!G55</f>
        <v>184</v>
      </c>
      <c r="J127" s="18">
        <f>TRUNC(I127*D127,1)</f>
        <v>184</v>
      </c>
      <c r="K127" s="17">
        <f>TRUNC(E127+G127+I127,1)</f>
        <v>9421</v>
      </c>
      <c r="L127" s="18">
        <f>TRUNC(F127+H127+J127,1)</f>
        <v>9421</v>
      </c>
      <c r="M127" s="10" t="s">
        <v>52</v>
      </c>
      <c r="N127" s="2" t="s">
        <v>178</v>
      </c>
      <c r="O127" s="2" t="s">
        <v>619</v>
      </c>
      <c r="P127" s="2" t="s">
        <v>61</v>
      </c>
      <c r="Q127" s="2" t="s">
        <v>62</v>
      </c>
      <c r="R127" s="2" t="s">
        <v>62</v>
      </c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620</v>
      </c>
      <c r="AX127" s="2" t="s">
        <v>52</v>
      </c>
      <c r="AY127" s="2" t="s">
        <v>52</v>
      </c>
    </row>
    <row r="128" spans="1:51" ht="30" customHeight="1" x14ac:dyDescent="0.3">
      <c r="A128" s="10" t="s">
        <v>351</v>
      </c>
      <c r="B128" s="10" t="s">
        <v>52</v>
      </c>
      <c r="C128" s="10" t="s">
        <v>52</v>
      </c>
      <c r="D128" s="11"/>
      <c r="E128" s="17"/>
      <c r="F128" s="18">
        <f>TRUNC(SUMIF(N126:N127, N125, F126:F127),0)</f>
        <v>0</v>
      </c>
      <c r="G128" s="17"/>
      <c r="H128" s="18">
        <f>TRUNC(SUMIF(N126:N127, N125, H126:H127),0)</f>
        <v>11427</v>
      </c>
      <c r="I128" s="17"/>
      <c r="J128" s="18">
        <f>TRUNC(SUMIF(N126:N127, N125, J126:J127),0)</f>
        <v>184</v>
      </c>
      <c r="K128" s="17"/>
      <c r="L128" s="18">
        <f>F128+H128+J128</f>
        <v>11611</v>
      </c>
      <c r="M128" s="10" t="s">
        <v>52</v>
      </c>
      <c r="N128" s="2" t="s">
        <v>93</v>
      </c>
      <c r="O128" s="2" t="s">
        <v>93</v>
      </c>
      <c r="P128" s="2" t="s">
        <v>52</v>
      </c>
      <c r="Q128" s="2" t="s">
        <v>52</v>
      </c>
      <c r="R128" s="2" t="s">
        <v>52</v>
      </c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52</v>
      </c>
      <c r="AX128" s="2" t="s">
        <v>52</v>
      </c>
      <c r="AY128" s="2" t="s">
        <v>52</v>
      </c>
    </row>
    <row r="129" spans="1:51" ht="30" customHeight="1" x14ac:dyDescent="0.3">
      <c r="A129" s="11"/>
      <c r="B129" s="11"/>
      <c r="C129" s="11"/>
      <c r="D129" s="11"/>
      <c r="E129" s="17"/>
      <c r="F129" s="18"/>
      <c r="G129" s="17"/>
      <c r="H129" s="18"/>
      <c r="I129" s="17"/>
      <c r="J129" s="18"/>
      <c r="K129" s="17"/>
      <c r="L129" s="18"/>
      <c r="M129" s="11"/>
    </row>
    <row r="130" spans="1:51" ht="30" customHeight="1" x14ac:dyDescent="0.3">
      <c r="A130" s="48" t="s">
        <v>621</v>
      </c>
      <c r="B130" s="48"/>
      <c r="C130" s="48"/>
      <c r="D130" s="48"/>
      <c r="E130" s="49"/>
      <c r="F130" s="50"/>
      <c r="G130" s="49"/>
      <c r="H130" s="50"/>
      <c r="I130" s="49"/>
      <c r="J130" s="50"/>
      <c r="K130" s="49"/>
      <c r="L130" s="50"/>
      <c r="M130" s="48"/>
      <c r="N130" s="1" t="s">
        <v>182</v>
      </c>
    </row>
    <row r="131" spans="1:51" ht="30" customHeight="1" x14ac:dyDescent="0.3">
      <c r="A131" s="10" t="s">
        <v>624</v>
      </c>
      <c r="B131" s="10" t="s">
        <v>464</v>
      </c>
      <c r="C131" s="10" t="s">
        <v>465</v>
      </c>
      <c r="D131" s="11">
        <v>1.0999999999999999E-2</v>
      </c>
      <c r="E131" s="17">
        <f>단가대비표!O107</f>
        <v>0</v>
      </c>
      <c r="F131" s="18">
        <f>TRUNC(E131*D131,1)</f>
        <v>0</v>
      </c>
      <c r="G131" s="17">
        <f>단가대비표!P107</f>
        <v>199140</v>
      </c>
      <c r="H131" s="18">
        <f>TRUNC(G131*D131,1)</f>
        <v>2190.5</v>
      </c>
      <c r="I131" s="17">
        <f>단가대비표!V107</f>
        <v>0</v>
      </c>
      <c r="J131" s="18">
        <f>TRUNC(I131*D131,1)</f>
        <v>0</v>
      </c>
      <c r="K131" s="17">
        <f>TRUNC(E131+G131+I131,1)</f>
        <v>199140</v>
      </c>
      <c r="L131" s="18">
        <f>TRUNC(F131+H131+J131,1)</f>
        <v>2190.5</v>
      </c>
      <c r="M131" s="10" t="s">
        <v>52</v>
      </c>
      <c r="N131" s="2" t="s">
        <v>182</v>
      </c>
      <c r="O131" s="2" t="s">
        <v>625</v>
      </c>
      <c r="P131" s="2" t="s">
        <v>62</v>
      </c>
      <c r="Q131" s="2" t="s">
        <v>62</v>
      </c>
      <c r="R131" s="2" t="s">
        <v>61</v>
      </c>
      <c r="S131" s="3"/>
      <c r="T131" s="3"/>
      <c r="U131" s="3"/>
      <c r="V131" s="3">
        <v>1</v>
      </c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626</v>
      </c>
      <c r="AX131" s="2" t="s">
        <v>52</v>
      </c>
      <c r="AY131" s="2" t="s">
        <v>52</v>
      </c>
    </row>
    <row r="132" spans="1:51" ht="30" customHeight="1" x14ac:dyDescent="0.3">
      <c r="A132" s="10" t="s">
        <v>627</v>
      </c>
      <c r="B132" s="10" t="s">
        <v>628</v>
      </c>
      <c r="C132" s="10" t="s">
        <v>228</v>
      </c>
      <c r="D132" s="11">
        <v>1</v>
      </c>
      <c r="E132" s="17">
        <v>0</v>
      </c>
      <c r="F132" s="18">
        <f>TRUNC(E132*D132,1)</f>
        <v>0</v>
      </c>
      <c r="G132" s="17">
        <v>0</v>
      </c>
      <c r="H132" s="18">
        <f>TRUNC(G132*D132,1)</f>
        <v>0</v>
      </c>
      <c r="I132" s="17">
        <f>TRUNC(SUMIF(V131:V132, RIGHTB(O132, 1), H131:H132)*U132, 2)</f>
        <v>65.709999999999994</v>
      </c>
      <c r="J132" s="18">
        <f>TRUNC(I132*D132,1)</f>
        <v>65.7</v>
      </c>
      <c r="K132" s="17">
        <f>TRUNC(E132+G132+I132,1)</f>
        <v>65.7</v>
      </c>
      <c r="L132" s="18">
        <f>TRUNC(F132+H132+J132,1)</f>
        <v>65.7</v>
      </c>
      <c r="M132" s="10" t="s">
        <v>52</v>
      </c>
      <c r="N132" s="2" t="s">
        <v>182</v>
      </c>
      <c r="O132" s="2" t="s">
        <v>297</v>
      </c>
      <c r="P132" s="2" t="s">
        <v>62</v>
      </c>
      <c r="Q132" s="2" t="s">
        <v>62</v>
      </c>
      <c r="R132" s="2" t="s">
        <v>62</v>
      </c>
      <c r="S132" s="3">
        <v>1</v>
      </c>
      <c r="T132" s="3">
        <v>2</v>
      </c>
      <c r="U132" s="3">
        <v>0.03</v>
      </c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52</v>
      </c>
      <c r="AW132" s="2" t="s">
        <v>629</v>
      </c>
      <c r="AX132" s="2" t="s">
        <v>52</v>
      </c>
      <c r="AY132" s="2" t="s">
        <v>52</v>
      </c>
    </row>
    <row r="133" spans="1:51" ht="30" customHeight="1" x14ac:dyDescent="0.3">
      <c r="A133" s="10" t="s">
        <v>351</v>
      </c>
      <c r="B133" s="10" t="s">
        <v>52</v>
      </c>
      <c r="C133" s="10" t="s">
        <v>52</v>
      </c>
      <c r="D133" s="11"/>
      <c r="E133" s="17"/>
      <c r="F133" s="18">
        <f>TRUNC(SUMIF(N131:N132, N130, F131:F132),0)</f>
        <v>0</v>
      </c>
      <c r="G133" s="17"/>
      <c r="H133" s="18">
        <f>TRUNC(SUMIF(N131:N132, N130, H131:H132),0)</f>
        <v>2190</v>
      </c>
      <c r="I133" s="17"/>
      <c r="J133" s="18">
        <f>TRUNC(SUMIF(N131:N132, N130, J131:J132),0)</f>
        <v>65</v>
      </c>
      <c r="K133" s="17"/>
      <c r="L133" s="18">
        <f>F133+H133+J133</f>
        <v>2255</v>
      </c>
      <c r="M133" s="10" t="s">
        <v>52</v>
      </c>
      <c r="N133" s="2" t="s">
        <v>93</v>
      </c>
      <c r="O133" s="2" t="s">
        <v>93</v>
      </c>
      <c r="P133" s="2" t="s">
        <v>52</v>
      </c>
      <c r="Q133" s="2" t="s">
        <v>52</v>
      </c>
      <c r="R133" s="2" t="s">
        <v>52</v>
      </c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52</v>
      </c>
      <c r="AW133" s="2" t="s">
        <v>52</v>
      </c>
      <c r="AX133" s="2" t="s">
        <v>52</v>
      </c>
      <c r="AY133" s="2" t="s">
        <v>52</v>
      </c>
    </row>
    <row r="134" spans="1:51" ht="30" customHeight="1" x14ac:dyDescent="0.3">
      <c r="A134" s="11"/>
      <c r="B134" s="11"/>
      <c r="C134" s="11"/>
      <c r="D134" s="11"/>
      <c r="E134" s="17"/>
      <c r="F134" s="18"/>
      <c r="G134" s="17"/>
      <c r="H134" s="18"/>
      <c r="I134" s="17"/>
      <c r="J134" s="18"/>
      <c r="K134" s="17"/>
      <c r="L134" s="18"/>
      <c r="M134" s="11"/>
    </row>
    <row r="135" spans="1:51" ht="30" customHeight="1" x14ac:dyDescent="0.3">
      <c r="A135" s="48" t="s">
        <v>630</v>
      </c>
      <c r="B135" s="48"/>
      <c r="C135" s="48"/>
      <c r="D135" s="48"/>
      <c r="E135" s="49"/>
      <c r="F135" s="50"/>
      <c r="G135" s="49"/>
      <c r="H135" s="50"/>
      <c r="I135" s="49"/>
      <c r="J135" s="50"/>
      <c r="K135" s="49"/>
      <c r="L135" s="50"/>
      <c r="M135" s="48"/>
      <c r="N135" s="1" t="s">
        <v>185</v>
      </c>
    </row>
    <row r="136" spans="1:51" ht="30" customHeight="1" x14ac:dyDescent="0.3">
      <c r="A136" s="10" t="s">
        <v>624</v>
      </c>
      <c r="B136" s="10" t="s">
        <v>464</v>
      </c>
      <c r="C136" s="10" t="s">
        <v>465</v>
      </c>
      <c r="D136" s="11">
        <v>1.0999999999999999E-2</v>
      </c>
      <c r="E136" s="17">
        <f>단가대비표!O107</f>
        <v>0</v>
      </c>
      <c r="F136" s="18">
        <f>TRUNC(E136*D136,1)</f>
        <v>0</v>
      </c>
      <c r="G136" s="17">
        <f>단가대비표!P107</f>
        <v>199140</v>
      </c>
      <c r="H136" s="18">
        <f>TRUNC(G136*D136,1)</f>
        <v>2190.5</v>
      </c>
      <c r="I136" s="17">
        <f>단가대비표!V107</f>
        <v>0</v>
      </c>
      <c r="J136" s="18">
        <f>TRUNC(I136*D136,1)</f>
        <v>0</v>
      </c>
      <c r="K136" s="17">
        <f t="shared" ref="K136:L138" si="21">TRUNC(E136+G136+I136,1)</f>
        <v>199140</v>
      </c>
      <c r="L136" s="18">
        <f t="shared" si="21"/>
        <v>2190.5</v>
      </c>
      <c r="M136" s="10" t="s">
        <v>52</v>
      </c>
      <c r="N136" s="2" t="s">
        <v>185</v>
      </c>
      <c r="O136" s="2" t="s">
        <v>625</v>
      </c>
      <c r="P136" s="2" t="s">
        <v>62</v>
      </c>
      <c r="Q136" s="2" t="s">
        <v>62</v>
      </c>
      <c r="R136" s="2" t="s">
        <v>61</v>
      </c>
      <c r="S136" s="3"/>
      <c r="T136" s="3"/>
      <c r="U136" s="3"/>
      <c r="V136" s="3">
        <v>1</v>
      </c>
      <c r="W136" s="3">
        <v>2</v>
      </c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632</v>
      </c>
      <c r="AX136" s="2" t="s">
        <v>52</v>
      </c>
      <c r="AY136" s="2" t="s">
        <v>52</v>
      </c>
    </row>
    <row r="137" spans="1:51" ht="30" customHeight="1" x14ac:dyDescent="0.3">
      <c r="A137" s="10" t="s">
        <v>633</v>
      </c>
      <c r="B137" s="10" t="s">
        <v>634</v>
      </c>
      <c r="C137" s="10" t="s">
        <v>228</v>
      </c>
      <c r="D137" s="11">
        <v>1</v>
      </c>
      <c r="E137" s="17">
        <v>0</v>
      </c>
      <c r="F137" s="18">
        <f>TRUNC(E137*D137,1)</f>
        <v>0</v>
      </c>
      <c r="G137" s="17">
        <f>TRUNC(SUMIF(V136:V138, RIGHTB(O137, 1), H136:H138)*U137, 2)</f>
        <v>438.1</v>
      </c>
      <c r="H137" s="18">
        <f>TRUNC(G137*D137,1)</f>
        <v>438.1</v>
      </c>
      <c r="I137" s="17">
        <v>0</v>
      </c>
      <c r="J137" s="18">
        <f>TRUNC(I137*D137,1)</f>
        <v>0</v>
      </c>
      <c r="K137" s="17">
        <f t="shared" si="21"/>
        <v>438.1</v>
      </c>
      <c r="L137" s="18">
        <f t="shared" si="21"/>
        <v>438.1</v>
      </c>
      <c r="M137" s="10" t="s">
        <v>52</v>
      </c>
      <c r="N137" s="2" t="s">
        <v>185</v>
      </c>
      <c r="O137" s="2" t="s">
        <v>297</v>
      </c>
      <c r="P137" s="2" t="s">
        <v>62</v>
      </c>
      <c r="Q137" s="2" t="s">
        <v>62</v>
      </c>
      <c r="R137" s="2" t="s">
        <v>62</v>
      </c>
      <c r="S137" s="3">
        <v>1</v>
      </c>
      <c r="T137" s="3">
        <v>1</v>
      </c>
      <c r="U137" s="3">
        <v>0.2</v>
      </c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52</v>
      </c>
      <c r="AW137" s="2" t="s">
        <v>635</v>
      </c>
      <c r="AX137" s="2" t="s">
        <v>52</v>
      </c>
      <c r="AY137" s="2" t="s">
        <v>52</v>
      </c>
    </row>
    <row r="138" spans="1:51" ht="30" customHeight="1" x14ac:dyDescent="0.3">
      <c r="A138" s="10" t="s">
        <v>627</v>
      </c>
      <c r="B138" s="10" t="s">
        <v>628</v>
      </c>
      <c r="C138" s="10" t="s">
        <v>228</v>
      </c>
      <c r="D138" s="11">
        <v>1</v>
      </c>
      <c r="E138" s="17">
        <v>0</v>
      </c>
      <c r="F138" s="18">
        <f>TRUNC(E138*D138,1)</f>
        <v>0</v>
      </c>
      <c r="G138" s="17">
        <v>0</v>
      </c>
      <c r="H138" s="18">
        <f>TRUNC(G138*D138,1)</f>
        <v>0</v>
      </c>
      <c r="I138" s="17">
        <f>TRUNC(SUMIF(W136:W138, RIGHTB(O138, 1), H136:H138)*U138, 2)</f>
        <v>65.709999999999994</v>
      </c>
      <c r="J138" s="18">
        <f>TRUNC(I138*D138,1)</f>
        <v>65.7</v>
      </c>
      <c r="K138" s="17">
        <f t="shared" si="21"/>
        <v>65.7</v>
      </c>
      <c r="L138" s="18">
        <f t="shared" si="21"/>
        <v>65.7</v>
      </c>
      <c r="M138" s="10" t="s">
        <v>52</v>
      </c>
      <c r="N138" s="2" t="s">
        <v>185</v>
      </c>
      <c r="O138" s="2" t="s">
        <v>428</v>
      </c>
      <c r="P138" s="2" t="s">
        <v>62</v>
      </c>
      <c r="Q138" s="2" t="s">
        <v>62</v>
      </c>
      <c r="R138" s="2" t="s">
        <v>62</v>
      </c>
      <c r="S138" s="3">
        <v>1</v>
      </c>
      <c r="T138" s="3">
        <v>2</v>
      </c>
      <c r="U138" s="3">
        <v>0.03</v>
      </c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52</v>
      </c>
      <c r="AW138" s="2" t="s">
        <v>636</v>
      </c>
      <c r="AX138" s="2" t="s">
        <v>52</v>
      </c>
      <c r="AY138" s="2" t="s">
        <v>52</v>
      </c>
    </row>
    <row r="139" spans="1:51" ht="30" customHeight="1" x14ac:dyDescent="0.3">
      <c r="A139" s="10" t="s">
        <v>351</v>
      </c>
      <c r="B139" s="10" t="s">
        <v>52</v>
      </c>
      <c r="C139" s="10" t="s">
        <v>52</v>
      </c>
      <c r="D139" s="11"/>
      <c r="E139" s="17"/>
      <c r="F139" s="18">
        <f>TRUNC(SUMIF(N136:N138, N135, F136:F138),0)</f>
        <v>0</v>
      </c>
      <c r="G139" s="17"/>
      <c r="H139" s="18">
        <f>TRUNC(SUMIF(N136:N138, N135, H136:H138),0)</f>
        <v>2628</v>
      </c>
      <c r="I139" s="17"/>
      <c r="J139" s="18">
        <f>TRUNC(SUMIF(N136:N138, N135, J136:J138),0)</f>
        <v>65</v>
      </c>
      <c r="K139" s="17"/>
      <c r="L139" s="18">
        <f>F139+H139+J139</f>
        <v>2693</v>
      </c>
      <c r="M139" s="10" t="s">
        <v>52</v>
      </c>
      <c r="N139" s="2" t="s">
        <v>93</v>
      </c>
      <c r="O139" s="2" t="s">
        <v>93</v>
      </c>
      <c r="P139" s="2" t="s">
        <v>52</v>
      </c>
      <c r="Q139" s="2" t="s">
        <v>52</v>
      </c>
      <c r="R139" s="2" t="s">
        <v>52</v>
      </c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52</v>
      </c>
      <c r="AW139" s="2" t="s">
        <v>52</v>
      </c>
      <c r="AX139" s="2" t="s">
        <v>52</v>
      </c>
      <c r="AY139" s="2" t="s">
        <v>52</v>
      </c>
    </row>
    <row r="140" spans="1:51" ht="30" customHeight="1" x14ac:dyDescent="0.3">
      <c r="A140" s="11"/>
      <c r="B140" s="11"/>
      <c r="C140" s="11"/>
      <c r="D140" s="11"/>
      <c r="E140" s="17"/>
      <c r="F140" s="18"/>
      <c r="G140" s="17"/>
      <c r="H140" s="18"/>
      <c r="I140" s="17"/>
      <c r="J140" s="18"/>
      <c r="K140" s="17"/>
      <c r="L140" s="18"/>
      <c r="M140" s="11"/>
    </row>
    <row r="141" spans="1:51" ht="30" customHeight="1" x14ac:dyDescent="0.3">
      <c r="A141" s="48" t="s">
        <v>637</v>
      </c>
      <c r="B141" s="48"/>
      <c r="C141" s="48"/>
      <c r="D141" s="48"/>
      <c r="E141" s="49"/>
      <c r="F141" s="50"/>
      <c r="G141" s="49"/>
      <c r="H141" s="50"/>
      <c r="I141" s="49"/>
      <c r="J141" s="50"/>
      <c r="K141" s="49"/>
      <c r="L141" s="50"/>
      <c r="M141" s="48"/>
      <c r="N141" s="1" t="s">
        <v>188</v>
      </c>
    </row>
    <row r="142" spans="1:51" ht="30" customHeight="1" x14ac:dyDescent="0.3">
      <c r="A142" s="10" t="s">
        <v>640</v>
      </c>
      <c r="B142" s="10" t="s">
        <v>464</v>
      </c>
      <c r="C142" s="10" t="s">
        <v>465</v>
      </c>
      <c r="D142" s="11">
        <v>1.4E-2</v>
      </c>
      <c r="E142" s="17">
        <f>단가대비표!O111</f>
        <v>0</v>
      </c>
      <c r="F142" s="18">
        <f>TRUNC(E142*D142,1)</f>
        <v>0</v>
      </c>
      <c r="G142" s="17">
        <f>단가대비표!P111</f>
        <v>216528</v>
      </c>
      <c r="H142" s="18">
        <f>TRUNC(G142*D142,1)</f>
        <v>3031.3</v>
      </c>
      <c r="I142" s="17">
        <f>단가대비표!V111</f>
        <v>0</v>
      </c>
      <c r="J142" s="18">
        <f>TRUNC(I142*D142,1)</f>
        <v>0</v>
      </c>
      <c r="K142" s="17">
        <f t="shared" ref="K142:L146" si="22">TRUNC(E142+G142+I142,1)</f>
        <v>216528</v>
      </c>
      <c r="L142" s="18">
        <f t="shared" si="22"/>
        <v>3031.3</v>
      </c>
      <c r="M142" s="10" t="s">
        <v>52</v>
      </c>
      <c r="N142" s="2" t="s">
        <v>188</v>
      </c>
      <c r="O142" s="2" t="s">
        <v>641</v>
      </c>
      <c r="P142" s="2" t="s">
        <v>62</v>
      </c>
      <c r="Q142" s="2" t="s">
        <v>62</v>
      </c>
      <c r="R142" s="2" t="s">
        <v>61</v>
      </c>
      <c r="S142" s="3"/>
      <c r="T142" s="3"/>
      <c r="U142" s="3"/>
      <c r="V142" s="3">
        <v>1</v>
      </c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52</v>
      </c>
      <c r="AW142" s="2" t="s">
        <v>642</v>
      </c>
      <c r="AX142" s="2" t="s">
        <v>52</v>
      </c>
      <c r="AY142" s="2" t="s">
        <v>52</v>
      </c>
    </row>
    <row r="143" spans="1:51" ht="30" customHeight="1" x14ac:dyDescent="0.3">
      <c r="A143" s="10" t="s">
        <v>463</v>
      </c>
      <c r="B143" s="10" t="s">
        <v>464</v>
      </c>
      <c r="C143" s="10" t="s">
        <v>465</v>
      </c>
      <c r="D143" s="11">
        <v>4.0000000000000001E-3</v>
      </c>
      <c r="E143" s="17">
        <f>단가대비표!O99</f>
        <v>0</v>
      </c>
      <c r="F143" s="18">
        <f>TRUNC(E143*D143,1)</f>
        <v>0</v>
      </c>
      <c r="G143" s="17">
        <f>단가대비표!P99</f>
        <v>138290</v>
      </c>
      <c r="H143" s="18">
        <f>TRUNC(G143*D143,1)</f>
        <v>553.1</v>
      </c>
      <c r="I143" s="17">
        <f>단가대비표!V99</f>
        <v>0</v>
      </c>
      <c r="J143" s="18">
        <f>TRUNC(I143*D143,1)</f>
        <v>0</v>
      </c>
      <c r="K143" s="17">
        <f t="shared" si="22"/>
        <v>138290</v>
      </c>
      <c r="L143" s="18">
        <f t="shared" si="22"/>
        <v>553.1</v>
      </c>
      <c r="M143" s="10" t="s">
        <v>52</v>
      </c>
      <c r="N143" s="2" t="s">
        <v>188</v>
      </c>
      <c r="O143" s="2" t="s">
        <v>466</v>
      </c>
      <c r="P143" s="2" t="s">
        <v>62</v>
      </c>
      <c r="Q143" s="2" t="s">
        <v>62</v>
      </c>
      <c r="R143" s="2" t="s">
        <v>61</v>
      </c>
      <c r="S143" s="3"/>
      <c r="T143" s="3"/>
      <c r="U143" s="3"/>
      <c r="V143" s="3">
        <v>1</v>
      </c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52</v>
      </c>
      <c r="AW143" s="2" t="s">
        <v>643</v>
      </c>
      <c r="AX143" s="2" t="s">
        <v>52</v>
      </c>
      <c r="AY143" s="2" t="s">
        <v>52</v>
      </c>
    </row>
    <row r="144" spans="1:51" ht="30" customHeight="1" x14ac:dyDescent="0.3">
      <c r="A144" s="10" t="s">
        <v>627</v>
      </c>
      <c r="B144" s="10" t="s">
        <v>644</v>
      </c>
      <c r="C144" s="10" t="s">
        <v>228</v>
      </c>
      <c r="D144" s="11">
        <v>1</v>
      </c>
      <c r="E144" s="17">
        <v>0</v>
      </c>
      <c r="F144" s="18">
        <f>TRUNC(E144*D144,1)</f>
        <v>0</v>
      </c>
      <c r="G144" s="17">
        <v>0</v>
      </c>
      <c r="H144" s="18">
        <f>TRUNC(G144*D144,1)</f>
        <v>0</v>
      </c>
      <c r="I144" s="17">
        <f>TRUNC(SUMIF(V142:V146, RIGHTB(O144, 1), H142:H146)*U144, 2)</f>
        <v>71.680000000000007</v>
      </c>
      <c r="J144" s="18">
        <f>TRUNC(I144*D144,1)</f>
        <v>71.599999999999994</v>
      </c>
      <c r="K144" s="17">
        <f t="shared" si="22"/>
        <v>71.599999999999994</v>
      </c>
      <c r="L144" s="18">
        <f t="shared" si="22"/>
        <v>71.599999999999994</v>
      </c>
      <c r="M144" s="10" t="s">
        <v>52</v>
      </c>
      <c r="N144" s="2" t="s">
        <v>188</v>
      </c>
      <c r="O144" s="2" t="s">
        <v>297</v>
      </c>
      <c r="P144" s="2" t="s">
        <v>62</v>
      </c>
      <c r="Q144" s="2" t="s">
        <v>62</v>
      </c>
      <c r="R144" s="2" t="s">
        <v>62</v>
      </c>
      <c r="S144" s="3">
        <v>1</v>
      </c>
      <c r="T144" s="3">
        <v>2</v>
      </c>
      <c r="U144" s="3">
        <v>0.02</v>
      </c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645</v>
      </c>
      <c r="AX144" s="2" t="s">
        <v>52</v>
      </c>
      <c r="AY144" s="2" t="s">
        <v>52</v>
      </c>
    </row>
    <row r="145" spans="1:51" ht="30" customHeight="1" x14ac:dyDescent="0.3">
      <c r="A145" s="10" t="s">
        <v>254</v>
      </c>
      <c r="B145" s="10" t="s">
        <v>598</v>
      </c>
      <c r="C145" s="10" t="s">
        <v>307</v>
      </c>
      <c r="D145" s="11">
        <v>2.73</v>
      </c>
      <c r="E145" s="17">
        <f>단가대비표!O39</f>
        <v>0</v>
      </c>
      <c r="F145" s="18">
        <f>TRUNC(E145*D145,1)</f>
        <v>0</v>
      </c>
      <c r="G145" s="17">
        <f>단가대비표!P39</f>
        <v>0</v>
      </c>
      <c r="H145" s="18">
        <f>TRUNC(G145*D145,1)</f>
        <v>0</v>
      </c>
      <c r="I145" s="17">
        <f>단가대비표!V39</f>
        <v>0</v>
      </c>
      <c r="J145" s="18">
        <f>TRUNC(I145*D145,1)</f>
        <v>0</v>
      </c>
      <c r="K145" s="17">
        <f t="shared" si="22"/>
        <v>0</v>
      </c>
      <c r="L145" s="18">
        <f t="shared" si="22"/>
        <v>0</v>
      </c>
      <c r="M145" s="10" t="s">
        <v>490</v>
      </c>
      <c r="N145" s="2" t="s">
        <v>188</v>
      </c>
      <c r="O145" s="2" t="s">
        <v>599</v>
      </c>
      <c r="P145" s="2" t="s">
        <v>62</v>
      </c>
      <c r="Q145" s="2" t="s">
        <v>62</v>
      </c>
      <c r="R145" s="2" t="s">
        <v>61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52</v>
      </c>
      <c r="AW145" s="2" t="s">
        <v>646</v>
      </c>
      <c r="AX145" s="2" t="s">
        <v>52</v>
      </c>
      <c r="AY145" s="2" t="s">
        <v>52</v>
      </c>
    </row>
    <row r="146" spans="1:51" ht="30" customHeight="1" x14ac:dyDescent="0.3">
      <c r="A146" s="10" t="s">
        <v>259</v>
      </c>
      <c r="B146" s="10" t="s">
        <v>489</v>
      </c>
      <c r="C146" s="10" t="s">
        <v>98</v>
      </c>
      <c r="D146" s="11">
        <v>6.0000000000000001E-3</v>
      </c>
      <c r="E146" s="17">
        <f>단가대비표!O16</f>
        <v>0</v>
      </c>
      <c r="F146" s="18">
        <f>TRUNC(E146*D146,1)</f>
        <v>0</v>
      </c>
      <c r="G146" s="17">
        <f>단가대비표!P16</f>
        <v>0</v>
      </c>
      <c r="H146" s="18">
        <f>TRUNC(G146*D146,1)</f>
        <v>0</v>
      </c>
      <c r="I146" s="17">
        <f>단가대비표!V16</f>
        <v>0</v>
      </c>
      <c r="J146" s="18">
        <f>TRUNC(I146*D146,1)</f>
        <v>0</v>
      </c>
      <c r="K146" s="17">
        <f t="shared" si="22"/>
        <v>0</v>
      </c>
      <c r="L146" s="18">
        <f t="shared" si="22"/>
        <v>0</v>
      </c>
      <c r="M146" s="10" t="s">
        <v>490</v>
      </c>
      <c r="N146" s="2" t="s">
        <v>188</v>
      </c>
      <c r="O146" s="2" t="s">
        <v>601</v>
      </c>
      <c r="P146" s="2" t="s">
        <v>62</v>
      </c>
      <c r="Q146" s="2" t="s">
        <v>62</v>
      </c>
      <c r="R146" s="2" t="s">
        <v>61</v>
      </c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52</v>
      </c>
      <c r="AW146" s="2" t="s">
        <v>647</v>
      </c>
      <c r="AX146" s="2" t="s">
        <v>52</v>
      </c>
      <c r="AY146" s="2" t="s">
        <v>52</v>
      </c>
    </row>
    <row r="147" spans="1:51" ht="30" customHeight="1" x14ac:dyDescent="0.3">
      <c r="A147" s="10" t="s">
        <v>351</v>
      </c>
      <c r="B147" s="10" t="s">
        <v>52</v>
      </c>
      <c r="C147" s="10" t="s">
        <v>52</v>
      </c>
      <c r="D147" s="11"/>
      <c r="E147" s="17"/>
      <c r="F147" s="18">
        <f>TRUNC(SUMIF(N142:N146, N141, F142:F146),0)</f>
        <v>0</v>
      </c>
      <c r="G147" s="17"/>
      <c r="H147" s="18">
        <f>TRUNC(SUMIF(N142:N146, N141, H142:H146),0)</f>
        <v>3584</v>
      </c>
      <c r="I147" s="17"/>
      <c r="J147" s="18">
        <f>TRUNC(SUMIF(N142:N146, N141, J142:J146),0)</f>
        <v>71</v>
      </c>
      <c r="K147" s="17"/>
      <c r="L147" s="18">
        <f>F147+H147+J147</f>
        <v>3655</v>
      </c>
      <c r="M147" s="10" t="s">
        <v>52</v>
      </c>
      <c r="N147" s="2" t="s">
        <v>93</v>
      </c>
      <c r="O147" s="2" t="s">
        <v>93</v>
      </c>
      <c r="P147" s="2" t="s">
        <v>52</v>
      </c>
      <c r="Q147" s="2" t="s">
        <v>52</v>
      </c>
      <c r="R147" s="2" t="s">
        <v>52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52</v>
      </c>
      <c r="AX147" s="2" t="s">
        <v>52</v>
      </c>
      <c r="AY147" s="2" t="s">
        <v>52</v>
      </c>
    </row>
    <row r="148" spans="1:51" ht="30" customHeight="1" x14ac:dyDescent="0.3">
      <c r="A148" s="11"/>
      <c r="B148" s="11"/>
      <c r="C148" s="11"/>
      <c r="D148" s="11"/>
      <c r="E148" s="17"/>
      <c r="F148" s="18"/>
      <c r="G148" s="17"/>
      <c r="H148" s="18"/>
      <c r="I148" s="17"/>
      <c r="J148" s="18"/>
      <c r="K148" s="17"/>
      <c r="L148" s="18"/>
      <c r="M148" s="11"/>
    </row>
    <row r="149" spans="1:51" ht="30" customHeight="1" x14ac:dyDescent="0.3">
      <c r="A149" s="48" t="s">
        <v>648</v>
      </c>
      <c r="B149" s="48"/>
      <c r="C149" s="48"/>
      <c r="D149" s="48"/>
      <c r="E149" s="49"/>
      <c r="F149" s="50"/>
      <c r="G149" s="49"/>
      <c r="H149" s="50"/>
      <c r="I149" s="49"/>
      <c r="J149" s="50"/>
      <c r="K149" s="49"/>
      <c r="L149" s="50"/>
      <c r="M149" s="48"/>
      <c r="N149" s="1" t="s">
        <v>194</v>
      </c>
    </row>
    <row r="150" spans="1:51" ht="30" customHeight="1" x14ac:dyDescent="0.3">
      <c r="A150" s="10" t="s">
        <v>650</v>
      </c>
      <c r="B150" s="10" t="s">
        <v>651</v>
      </c>
      <c r="C150" s="10" t="s">
        <v>169</v>
      </c>
      <c r="D150" s="11">
        <v>20.69</v>
      </c>
      <c r="E150" s="17">
        <f>단가대비표!O89</f>
        <v>7498</v>
      </c>
      <c r="F150" s="18">
        <f t="shared" ref="F150:F157" si="23">TRUNC(E150*D150,1)</f>
        <v>155133.6</v>
      </c>
      <c r="G150" s="17">
        <f>단가대비표!P89</f>
        <v>0</v>
      </c>
      <c r="H150" s="18">
        <f t="shared" ref="H150:H157" si="24">TRUNC(G150*D150,1)</f>
        <v>0</v>
      </c>
      <c r="I150" s="17">
        <f>단가대비표!V89</f>
        <v>0</v>
      </c>
      <c r="J150" s="18">
        <f t="shared" ref="J150:J157" si="25">TRUNC(I150*D150,1)</f>
        <v>0</v>
      </c>
      <c r="K150" s="17">
        <f t="shared" ref="K150:L157" si="26">TRUNC(E150+G150+I150,1)</f>
        <v>7498</v>
      </c>
      <c r="L150" s="18">
        <f t="shared" si="26"/>
        <v>155133.6</v>
      </c>
      <c r="M150" s="10" t="s">
        <v>52</v>
      </c>
      <c r="N150" s="2" t="s">
        <v>194</v>
      </c>
      <c r="O150" s="2" t="s">
        <v>652</v>
      </c>
      <c r="P150" s="2" t="s">
        <v>62</v>
      </c>
      <c r="Q150" s="2" t="s">
        <v>62</v>
      </c>
      <c r="R150" s="2" t="s">
        <v>61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653</v>
      </c>
      <c r="AX150" s="2" t="s">
        <v>52</v>
      </c>
      <c r="AY150" s="2" t="s">
        <v>52</v>
      </c>
    </row>
    <row r="151" spans="1:51" ht="30" customHeight="1" x14ac:dyDescent="0.3">
      <c r="A151" s="10" t="s">
        <v>650</v>
      </c>
      <c r="B151" s="10" t="s">
        <v>654</v>
      </c>
      <c r="C151" s="10" t="s">
        <v>169</v>
      </c>
      <c r="D151" s="11">
        <v>6.3</v>
      </c>
      <c r="E151" s="17">
        <f>단가대비표!O90</f>
        <v>3201</v>
      </c>
      <c r="F151" s="18">
        <f t="shared" si="23"/>
        <v>20166.3</v>
      </c>
      <c r="G151" s="17">
        <f>단가대비표!P90</f>
        <v>0</v>
      </c>
      <c r="H151" s="18">
        <f t="shared" si="24"/>
        <v>0</v>
      </c>
      <c r="I151" s="17">
        <f>단가대비표!V90</f>
        <v>0</v>
      </c>
      <c r="J151" s="18">
        <f t="shared" si="25"/>
        <v>0</v>
      </c>
      <c r="K151" s="17">
        <f t="shared" si="26"/>
        <v>3201</v>
      </c>
      <c r="L151" s="18">
        <f t="shared" si="26"/>
        <v>20166.3</v>
      </c>
      <c r="M151" s="10" t="s">
        <v>52</v>
      </c>
      <c r="N151" s="2" t="s">
        <v>194</v>
      </c>
      <c r="O151" s="2" t="s">
        <v>655</v>
      </c>
      <c r="P151" s="2" t="s">
        <v>62</v>
      </c>
      <c r="Q151" s="2" t="s">
        <v>62</v>
      </c>
      <c r="R151" s="2" t="s">
        <v>61</v>
      </c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656</v>
      </c>
      <c r="AX151" s="2" t="s">
        <v>52</v>
      </c>
      <c r="AY151" s="2" t="s">
        <v>52</v>
      </c>
    </row>
    <row r="152" spans="1:51" ht="30" customHeight="1" x14ac:dyDescent="0.3">
      <c r="A152" s="10" t="s">
        <v>657</v>
      </c>
      <c r="B152" s="10" t="s">
        <v>658</v>
      </c>
      <c r="C152" s="10" t="s">
        <v>307</v>
      </c>
      <c r="D152" s="11">
        <v>23.277000000000001</v>
      </c>
      <c r="E152" s="17">
        <f>단가대비표!O26</f>
        <v>760</v>
      </c>
      <c r="F152" s="18">
        <f t="shared" si="23"/>
        <v>17690.5</v>
      </c>
      <c r="G152" s="17">
        <f>단가대비표!P26</f>
        <v>0</v>
      </c>
      <c r="H152" s="18">
        <f t="shared" si="24"/>
        <v>0</v>
      </c>
      <c r="I152" s="17">
        <f>단가대비표!V26</f>
        <v>0</v>
      </c>
      <c r="J152" s="18">
        <f t="shared" si="25"/>
        <v>0</v>
      </c>
      <c r="K152" s="17">
        <f t="shared" si="26"/>
        <v>760</v>
      </c>
      <c r="L152" s="18">
        <f t="shared" si="26"/>
        <v>17690.5</v>
      </c>
      <c r="M152" s="10" t="s">
        <v>52</v>
      </c>
      <c r="N152" s="2" t="s">
        <v>194</v>
      </c>
      <c r="O152" s="2" t="s">
        <v>659</v>
      </c>
      <c r="P152" s="2" t="s">
        <v>62</v>
      </c>
      <c r="Q152" s="2" t="s">
        <v>62</v>
      </c>
      <c r="R152" s="2" t="s">
        <v>61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660</v>
      </c>
      <c r="AX152" s="2" t="s">
        <v>52</v>
      </c>
      <c r="AY152" s="2" t="s">
        <v>52</v>
      </c>
    </row>
    <row r="153" spans="1:51" ht="30" customHeight="1" x14ac:dyDescent="0.3">
      <c r="A153" s="10" t="s">
        <v>661</v>
      </c>
      <c r="B153" s="10" t="s">
        <v>52</v>
      </c>
      <c r="C153" s="10" t="s">
        <v>336</v>
      </c>
      <c r="D153" s="11">
        <v>1</v>
      </c>
      <c r="E153" s="17">
        <f>단가대비표!O75</f>
        <v>10000</v>
      </c>
      <c r="F153" s="18">
        <f t="shared" si="23"/>
        <v>10000</v>
      </c>
      <c r="G153" s="17">
        <f>단가대비표!P75</f>
        <v>0</v>
      </c>
      <c r="H153" s="18">
        <f t="shared" si="24"/>
        <v>0</v>
      </c>
      <c r="I153" s="17">
        <f>단가대비표!V75</f>
        <v>0</v>
      </c>
      <c r="J153" s="18">
        <f t="shared" si="25"/>
        <v>0</v>
      </c>
      <c r="K153" s="17">
        <f t="shared" si="26"/>
        <v>10000</v>
      </c>
      <c r="L153" s="18">
        <f t="shared" si="26"/>
        <v>10000</v>
      </c>
      <c r="M153" s="10" t="s">
        <v>52</v>
      </c>
      <c r="N153" s="2" t="s">
        <v>194</v>
      </c>
      <c r="O153" s="2" t="s">
        <v>662</v>
      </c>
      <c r="P153" s="2" t="s">
        <v>62</v>
      </c>
      <c r="Q153" s="2" t="s">
        <v>62</v>
      </c>
      <c r="R153" s="2" t="s">
        <v>61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52</v>
      </c>
      <c r="AW153" s="2" t="s">
        <v>663</v>
      </c>
      <c r="AX153" s="2" t="s">
        <v>52</v>
      </c>
      <c r="AY153" s="2" t="s">
        <v>52</v>
      </c>
    </row>
    <row r="154" spans="1:51" ht="30" customHeight="1" x14ac:dyDescent="0.3">
      <c r="A154" s="10" t="s">
        <v>664</v>
      </c>
      <c r="B154" s="10" t="s">
        <v>665</v>
      </c>
      <c r="C154" s="10" t="s">
        <v>336</v>
      </c>
      <c r="D154" s="11">
        <v>4</v>
      </c>
      <c r="E154" s="17">
        <f>단가대비표!O74</f>
        <v>1800</v>
      </c>
      <c r="F154" s="18">
        <f t="shared" si="23"/>
        <v>7200</v>
      </c>
      <c r="G154" s="17">
        <f>단가대비표!P74</f>
        <v>0</v>
      </c>
      <c r="H154" s="18">
        <f t="shared" si="24"/>
        <v>0</v>
      </c>
      <c r="I154" s="17">
        <f>단가대비표!V74</f>
        <v>0</v>
      </c>
      <c r="J154" s="18">
        <f t="shared" si="25"/>
        <v>0</v>
      </c>
      <c r="K154" s="17">
        <f t="shared" si="26"/>
        <v>1800</v>
      </c>
      <c r="L154" s="18">
        <f t="shared" si="26"/>
        <v>7200</v>
      </c>
      <c r="M154" s="10" t="s">
        <v>52</v>
      </c>
      <c r="N154" s="2" t="s">
        <v>194</v>
      </c>
      <c r="O154" s="2" t="s">
        <v>666</v>
      </c>
      <c r="P154" s="2" t="s">
        <v>62</v>
      </c>
      <c r="Q154" s="2" t="s">
        <v>62</v>
      </c>
      <c r="R154" s="2" t="s">
        <v>61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52</v>
      </c>
      <c r="AW154" s="2" t="s">
        <v>667</v>
      </c>
      <c r="AX154" s="2" t="s">
        <v>52</v>
      </c>
      <c r="AY154" s="2" t="s">
        <v>52</v>
      </c>
    </row>
    <row r="155" spans="1:51" ht="30" customHeight="1" x14ac:dyDescent="0.3">
      <c r="A155" s="10" t="s">
        <v>668</v>
      </c>
      <c r="B155" s="10" t="s">
        <v>669</v>
      </c>
      <c r="C155" s="10" t="s">
        <v>59</v>
      </c>
      <c r="D155" s="11">
        <v>1</v>
      </c>
      <c r="E155" s="17">
        <f>일위대가목록!E57</f>
        <v>0</v>
      </c>
      <c r="F155" s="18">
        <f t="shared" si="23"/>
        <v>0</v>
      </c>
      <c r="G155" s="17">
        <f>일위대가목록!F57</f>
        <v>152775</v>
      </c>
      <c r="H155" s="18">
        <f t="shared" si="24"/>
        <v>152775</v>
      </c>
      <c r="I155" s="17">
        <f>일위대가목록!G57</f>
        <v>4583</v>
      </c>
      <c r="J155" s="18">
        <f t="shared" si="25"/>
        <v>4583</v>
      </c>
      <c r="K155" s="17">
        <f t="shared" si="26"/>
        <v>157358</v>
      </c>
      <c r="L155" s="18">
        <f t="shared" si="26"/>
        <v>157358</v>
      </c>
      <c r="M155" s="10" t="s">
        <v>52</v>
      </c>
      <c r="N155" s="2" t="s">
        <v>194</v>
      </c>
      <c r="O155" s="2" t="s">
        <v>670</v>
      </c>
      <c r="P155" s="2" t="s">
        <v>61</v>
      </c>
      <c r="Q155" s="2" t="s">
        <v>62</v>
      </c>
      <c r="R155" s="2" t="s">
        <v>62</v>
      </c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52</v>
      </c>
      <c r="AW155" s="2" t="s">
        <v>671</v>
      </c>
      <c r="AX155" s="2" t="s">
        <v>52</v>
      </c>
      <c r="AY155" s="2" t="s">
        <v>52</v>
      </c>
    </row>
    <row r="156" spans="1:51" ht="30" customHeight="1" x14ac:dyDescent="0.3">
      <c r="A156" s="10" t="s">
        <v>672</v>
      </c>
      <c r="B156" s="10" t="s">
        <v>673</v>
      </c>
      <c r="C156" s="10" t="s">
        <v>74</v>
      </c>
      <c r="D156" s="11">
        <v>9.3209999999999997</v>
      </c>
      <c r="E156" s="17">
        <f>일위대가목록!E58</f>
        <v>795</v>
      </c>
      <c r="F156" s="18">
        <f t="shared" si="23"/>
        <v>7410.1</v>
      </c>
      <c r="G156" s="17">
        <f>일위대가목록!F58</f>
        <v>3393</v>
      </c>
      <c r="H156" s="18">
        <f t="shared" si="24"/>
        <v>31626.1</v>
      </c>
      <c r="I156" s="17">
        <f>일위대가목록!G58</f>
        <v>0</v>
      </c>
      <c r="J156" s="18">
        <f t="shared" si="25"/>
        <v>0</v>
      </c>
      <c r="K156" s="17">
        <f t="shared" si="26"/>
        <v>4188</v>
      </c>
      <c r="L156" s="18">
        <f t="shared" si="26"/>
        <v>39036.199999999997</v>
      </c>
      <c r="M156" s="10" t="s">
        <v>52</v>
      </c>
      <c r="N156" s="2" t="s">
        <v>194</v>
      </c>
      <c r="O156" s="2" t="s">
        <v>674</v>
      </c>
      <c r="P156" s="2" t="s">
        <v>61</v>
      </c>
      <c r="Q156" s="2" t="s">
        <v>62</v>
      </c>
      <c r="R156" s="2" t="s">
        <v>62</v>
      </c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52</v>
      </c>
      <c r="AW156" s="2" t="s">
        <v>675</v>
      </c>
      <c r="AX156" s="2" t="s">
        <v>52</v>
      </c>
      <c r="AY156" s="2" t="s">
        <v>52</v>
      </c>
    </row>
    <row r="157" spans="1:51" ht="30" customHeight="1" x14ac:dyDescent="0.3">
      <c r="A157" s="10" t="s">
        <v>205</v>
      </c>
      <c r="B157" s="10" t="s">
        <v>52</v>
      </c>
      <c r="C157" s="10" t="s">
        <v>74</v>
      </c>
      <c r="D157" s="11">
        <v>9.3209999999999997</v>
      </c>
      <c r="E157" s="17">
        <f>일위대가목록!E29</f>
        <v>7364</v>
      </c>
      <c r="F157" s="18">
        <f t="shared" si="23"/>
        <v>68639.8</v>
      </c>
      <c r="G157" s="17">
        <f>일위대가목록!F29</f>
        <v>13575</v>
      </c>
      <c r="H157" s="18">
        <f t="shared" si="24"/>
        <v>126532.5</v>
      </c>
      <c r="I157" s="17">
        <f>일위대가목록!G29</f>
        <v>0</v>
      </c>
      <c r="J157" s="18">
        <f t="shared" si="25"/>
        <v>0</v>
      </c>
      <c r="K157" s="17">
        <f t="shared" si="26"/>
        <v>20939</v>
      </c>
      <c r="L157" s="18">
        <f t="shared" si="26"/>
        <v>195172.3</v>
      </c>
      <c r="M157" s="10" t="s">
        <v>52</v>
      </c>
      <c r="N157" s="2" t="s">
        <v>194</v>
      </c>
      <c r="O157" s="2" t="s">
        <v>206</v>
      </c>
      <c r="P157" s="2" t="s">
        <v>61</v>
      </c>
      <c r="Q157" s="2" t="s">
        <v>62</v>
      </c>
      <c r="R157" s="2" t="s">
        <v>62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676</v>
      </c>
      <c r="AX157" s="2" t="s">
        <v>52</v>
      </c>
      <c r="AY157" s="2" t="s">
        <v>52</v>
      </c>
    </row>
    <row r="158" spans="1:51" ht="30" customHeight="1" x14ac:dyDescent="0.3">
      <c r="A158" s="10" t="s">
        <v>351</v>
      </c>
      <c r="B158" s="10" t="s">
        <v>52</v>
      </c>
      <c r="C158" s="10" t="s">
        <v>52</v>
      </c>
      <c r="D158" s="11"/>
      <c r="E158" s="17"/>
      <c r="F158" s="18">
        <f>TRUNC(SUMIF(N150:N157, N149, F150:F157),0)</f>
        <v>286240</v>
      </c>
      <c r="G158" s="17"/>
      <c r="H158" s="18">
        <f>TRUNC(SUMIF(N150:N157, N149, H150:H157),0)</f>
        <v>310933</v>
      </c>
      <c r="I158" s="17"/>
      <c r="J158" s="18">
        <f>TRUNC(SUMIF(N150:N157, N149, J150:J157),0)</f>
        <v>4583</v>
      </c>
      <c r="K158" s="17"/>
      <c r="L158" s="18">
        <f>F158+H158+J158</f>
        <v>601756</v>
      </c>
      <c r="M158" s="10" t="s">
        <v>52</v>
      </c>
      <c r="N158" s="2" t="s">
        <v>93</v>
      </c>
      <c r="O158" s="2" t="s">
        <v>93</v>
      </c>
      <c r="P158" s="2" t="s">
        <v>52</v>
      </c>
      <c r="Q158" s="2" t="s">
        <v>52</v>
      </c>
      <c r="R158" s="2" t="s">
        <v>52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52</v>
      </c>
      <c r="AW158" s="2" t="s">
        <v>52</v>
      </c>
      <c r="AX158" s="2" t="s">
        <v>52</v>
      </c>
      <c r="AY158" s="2" t="s">
        <v>52</v>
      </c>
    </row>
    <row r="159" spans="1:51" ht="30" customHeight="1" x14ac:dyDescent="0.3">
      <c r="A159" s="11"/>
      <c r="B159" s="11"/>
      <c r="C159" s="11"/>
      <c r="D159" s="11"/>
      <c r="E159" s="17"/>
      <c r="F159" s="18"/>
      <c r="G159" s="17"/>
      <c r="H159" s="18"/>
      <c r="I159" s="17"/>
      <c r="J159" s="18"/>
      <c r="K159" s="17"/>
      <c r="L159" s="18"/>
      <c r="M159" s="11"/>
    </row>
    <row r="160" spans="1:51" ht="30" customHeight="1" x14ac:dyDescent="0.3">
      <c r="A160" s="48" t="s">
        <v>677</v>
      </c>
      <c r="B160" s="48"/>
      <c r="C160" s="48"/>
      <c r="D160" s="48"/>
      <c r="E160" s="49"/>
      <c r="F160" s="50"/>
      <c r="G160" s="49"/>
      <c r="H160" s="50"/>
      <c r="I160" s="49"/>
      <c r="J160" s="50"/>
      <c r="K160" s="49"/>
      <c r="L160" s="50"/>
      <c r="M160" s="48"/>
      <c r="N160" s="1" t="s">
        <v>200</v>
      </c>
    </row>
    <row r="161" spans="1:51" ht="30" customHeight="1" x14ac:dyDescent="0.3">
      <c r="A161" s="10" t="s">
        <v>680</v>
      </c>
      <c r="B161" s="10" t="s">
        <v>52</v>
      </c>
      <c r="C161" s="10" t="s">
        <v>74</v>
      </c>
      <c r="D161" s="11">
        <v>1</v>
      </c>
      <c r="E161" s="17">
        <f>일위대가목록!E61</f>
        <v>126</v>
      </c>
      <c r="F161" s="18">
        <f>TRUNC(E161*D161,1)</f>
        <v>126</v>
      </c>
      <c r="G161" s="17">
        <f>일위대가목록!F61</f>
        <v>2124</v>
      </c>
      <c r="H161" s="18">
        <f>TRUNC(G161*D161,1)</f>
        <v>2124</v>
      </c>
      <c r="I161" s="17">
        <f>일위대가목록!G61</f>
        <v>0</v>
      </c>
      <c r="J161" s="18">
        <f>TRUNC(I161*D161,1)</f>
        <v>0</v>
      </c>
      <c r="K161" s="17">
        <f t="shared" ref="K161:L163" si="27">TRUNC(E161+G161+I161,1)</f>
        <v>2250</v>
      </c>
      <c r="L161" s="18">
        <f t="shared" si="27"/>
        <v>2250</v>
      </c>
      <c r="M161" s="10" t="s">
        <v>52</v>
      </c>
      <c r="N161" s="2" t="s">
        <v>200</v>
      </c>
      <c r="O161" s="2" t="s">
        <v>681</v>
      </c>
      <c r="P161" s="2" t="s">
        <v>61</v>
      </c>
      <c r="Q161" s="2" t="s">
        <v>62</v>
      </c>
      <c r="R161" s="2" t="s">
        <v>62</v>
      </c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52</v>
      </c>
      <c r="AW161" s="2" t="s">
        <v>682</v>
      </c>
      <c r="AX161" s="2" t="s">
        <v>52</v>
      </c>
      <c r="AY161" s="2" t="s">
        <v>52</v>
      </c>
    </row>
    <row r="162" spans="1:51" ht="30" customHeight="1" x14ac:dyDescent="0.3">
      <c r="A162" s="10" t="s">
        <v>683</v>
      </c>
      <c r="B162" s="10" t="s">
        <v>684</v>
      </c>
      <c r="C162" s="10" t="s">
        <v>74</v>
      </c>
      <c r="D162" s="11">
        <v>1</v>
      </c>
      <c r="E162" s="17">
        <f>일위대가목록!E62</f>
        <v>515</v>
      </c>
      <c r="F162" s="18">
        <f>TRUNC(E162*D162,1)</f>
        <v>515</v>
      </c>
      <c r="G162" s="17">
        <f>일위대가목록!F62</f>
        <v>0</v>
      </c>
      <c r="H162" s="18">
        <f>TRUNC(G162*D162,1)</f>
        <v>0</v>
      </c>
      <c r="I162" s="17">
        <f>일위대가목록!G62</f>
        <v>0</v>
      </c>
      <c r="J162" s="18">
        <f>TRUNC(I162*D162,1)</f>
        <v>0</v>
      </c>
      <c r="K162" s="17">
        <f t="shared" si="27"/>
        <v>515</v>
      </c>
      <c r="L162" s="18">
        <f t="shared" si="27"/>
        <v>515</v>
      </c>
      <c r="M162" s="10" t="s">
        <v>52</v>
      </c>
      <c r="N162" s="2" t="s">
        <v>200</v>
      </c>
      <c r="O162" s="2" t="s">
        <v>685</v>
      </c>
      <c r="P162" s="2" t="s">
        <v>61</v>
      </c>
      <c r="Q162" s="2" t="s">
        <v>62</v>
      </c>
      <c r="R162" s="2" t="s">
        <v>62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52</v>
      </c>
      <c r="AW162" s="2" t="s">
        <v>686</v>
      </c>
      <c r="AX162" s="2" t="s">
        <v>52</v>
      </c>
      <c r="AY162" s="2" t="s">
        <v>52</v>
      </c>
    </row>
    <row r="163" spans="1:51" ht="30" customHeight="1" x14ac:dyDescent="0.3">
      <c r="A163" s="10" t="s">
        <v>683</v>
      </c>
      <c r="B163" s="10" t="s">
        <v>687</v>
      </c>
      <c r="C163" s="10" t="s">
        <v>74</v>
      </c>
      <c r="D163" s="11">
        <v>1</v>
      </c>
      <c r="E163" s="17">
        <f>일위대가목록!E63</f>
        <v>0</v>
      </c>
      <c r="F163" s="18">
        <f>TRUNC(E163*D163,1)</f>
        <v>0</v>
      </c>
      <c r="G163" s="17">
        <f>일위대가목록!F63</f>
        <v>5319</v>
      </c>
      <c r="H163" s="18">
        <f>TRUNC(G163*D163,1)</f>
        <v>5319</v>
      </c>
      <c r="I163" s="17">
        <f>일위대가목록!G63</f>
        <v>0</v>
      </c>
      <c r="J163" s="18">
        <f>TRUNC(I163*D163,1)</f>
        <v>0</v>
      </c>
      <c r="K163" s="17">
        <f t="shared" si="27"/>
        <v>5319</v>
      </c>
      <c r="L163" s="18">
        <f t="shared" si="27"/>
        <v>5319</v>
      </c>
      <c r="M163" s="10" t="s">
        <v>52</v>
      </c>
      <c r="N163" s="2" t="s">
        <v>200</v>
      </c>
      <c r="O163" s="2" t="s">
        <v>688</v>
      </c>
      <c r="P163" s="2" t="s">
        <v>61</v>
      </c>
      <c r="Q163" s="2" t="s">
        <v>62</v>
      </c>
      <c r="R163" s="2" t="s">
        <v>62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52</v>
      </c>
      <c r="AW163" s="2" t="s">
        <v>689</v>
      </c>
      <c r="AX163" s="2" t="s">
        <v>52</v>
      </c>
      <c r="AY163" s="2" t="s">
        <v>52</v>
      </c>
    </row>
    <row r="164" spans="1:51" ht="30" customHeight="1" x14ac:dyDescent="0.3">
      <c r="A164" s="10" t="s">
        <v>351</v>
      </c>
      <c r="B164" s="10" t="s">
        <v>52</v>
      </c>
      <c r="C164" s="10" t="s">
        <v>52</v>
      </c>
      <c r="D164" s="11"/>
      <c r="E164" s="17"/>
      <c r="F164" s="18">
        <f>TRUNC(SUMIF(N161:N163, N160, F161:F163),0)</f>
        <v>641</v>
      </c>
      <c r="G164" s="17"/>
      <c r="H164" s="18">
        <f>TRUNC(SUMIF(N161:N163, N160, H161:H163),0)</f>
        <v>7443</v>
      </c>
      <c r="I164" s="17"/>
      <c r="J164" s="18">
        <f>TRUNC(SUMIF(N161:N163, N160, J161:J163),0)</f>
        <v>0</v>
      </c>
      <c r="K164" s="17"/>
      <c r="L164" s="18">
        <f>F164+H164+J164</f>
        <v>8084</v>
      </c>
      <c r="M164" s="10" t="s">
        <v>52</v>
      </c>
      <c r="N164" s="2" t="s">
        <v>93</v>
      </c>
      <c r="O164" s="2" t="s">
        <v>93</v>
      </c>
      <c r="P164" s="2" t="s">
        <v>52</v>
      </c>
      <c r="Q164" s="2" t="s">
        <v>52</v>
      </c>
      <c r="R164" s="2" t="s">
        <v>52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52</v>
      </c>
      <c r="AW164" s="2" t="s">
        <v>52</v>
      </c>
      <c r="AX164" s="2" t="s">
        <v>52</v>
      </c>
      <c r="AY164" s="2" t="s">
        <v>52</v>
      </c>
    </row>
    <row r="165" spans="1:51" ht="30" customHeight="1" x14ac:dyDescent="0.3">
      <c r="A165" s="11"/>
      <c r="B165" s="11"/>
      <c r="C165" s="11"/>
      <c r="D165" s="11"/>
      <c r="E165" s="17"/>
      <c r="F165" s="18"/>
      <c r="G165" s="17"/>
      <c r="H165" s="18"/>
      <c r="I165" s="17"/>
      <c r="J165" s="18"/>
      <c r="K165" s="17"/>
      <c r="L165" s="18"/>
      <c r="M165" s="11"/>
    </row>
    <row r="166" spans="1:51" ht="30" customHeight="1" x14ac:dyDescent="0.3">
      <c r="A166" s="48" t="s">
        <v>690</v>
      </c>
      <c r="B166" s="48"/>
      <c r="C166" s="48"/>
      <c r="D166" s="48"/>
      <c r="E166" s="49"/>
      <c r="F166" s="50"/>
      <c r="G166" s="49"/>
      <c r="H166" s="50"/>
      <c r="I166" s="49"/>
      <c r="J166" s="50"/>
      <c r="K166" s="49"/>
      <c r="L166" s="50"/>
      <c r="M166" s="48"/>
      <c r="N166" s="1" t="s">
        <v>203</v>
      </c>
    </row>
    <row r="167" spans="1:51" ht="30" customHeight="1" x14ac:dyDescent="0.3">
      <c r="A167" s="10" t="s">
        <v>680</v>
      </c>
      <c r="B167" s="10" t="s">
        <v>692</v>
      </c>
      <c r="C167" s="10" t="s">
        <v>74</v>
      </c>
      <c r="D167" s="11">
        <v>1</v>
      </c>
      <c r="E167" s="17">
        <f>일위대가목록!E64</f>
        <v>126</v>
      </c>
      <c r="F167" s="18">
        <f>TRUNC(E167*D167,1)</f>
        <v>126</v>
      </c>
      <c r="G167" s="17">
        <f>일위대가목록!F64</f>
        <v>2549</v>
      </c>
      <c r="H167" s="18">
        <f>TRUNC(G167*D167,1)</f>
        <v>2549</v>
      </c>
      <c r="I167" s="17">
        <f>일위대가목록!G64</f>
        <v>0</v>
      </c>
      <c r="J167" s="18">
        <f>TRUNC(I167*D167,1)</f>
        <v>0</v>
      </c>
      <c r="K167" s="17">
        <f t="shared" ref="K167:L169" si="28">TRUNC(E167+G167+I167,1)</f>
        <v>2675</v>
      </c>
      <c r="L167" s="18">
        <f t="shared" si="28"/>
        <v>2675</v>
      </c>
      <c r="M167" s="10" t="s">
        <v>52</v>
      </c>
      <c r="N167" s="2" t="s">
        <v>203</v>
      </c>
      <c r="O167" s="2" t="s">
        <v>693</v>
      </c>
      <c r="P167" s="2" t="s">
        <v>61</v>
      </c>
      <c r="Q167" s="2" t="s">
        <v>62</v>
      </c>
      <c r="R167" s="2" t="s">
        <v>62</v>
      </c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52</v>
      </c>
      <c r="AW167" s="2" t="s">
        <v>694</v>
      </c>
      <c r="AX167" s="2" t="s">
        <v>52</v>
      </c>
      <c r="AY167" s="2" t="s">
        <v>52</v>
      </c>
    </row>
    <row r="168" spans="1:51" ht="30" customHeight="1" x14ac:dyDescent="0.3">
      <c r="A168" s="10" t="s">
        <v>683</v>
      </c>
      <c r="B168" s="10" t="s">
        <v>684</v>
      </c>
      <c r="C168" s="10" t="s">
        <v>74</v>
      </c>
      <c r="D168" s="11">
        <v>1</v>
      </c>
      <c r="E168" s="17">
        <f>일위대가목록!E62</f>
        <v>515</v>
      </c>
      <c r="F168" s="18">
        <f>TRUNC(E168*D168,1)</f>
        <v>515</v>
      </c>
      <c r="G168" s="17">
        <f>일위대가목록!F62</f>
        <v>0</v>
      </c>
      <c r="H168" s="18">
        <f>TRUNC(G168*D168,1)</f>
        <v>0</v>
      </c>
      <c r="I168" s="17">
        <f>일위대가목록!G62</f>
        <v>0</v>
      </c>
      <c r="J168" s="18">
        <f>TRUNC(I168*D168,1)</f>
        <v>0</v>
      </c>
      <c r="K168" s="17">
        <f t="shared" si="28"/>
        <v>515</v>
      </c>
      <c r="L168" s="18">
        <f t="shared" si="28"/>
        <v>515</v>
      </c>
      <c r="M168" s="10" t="s">
        <v>52</v>
      </c>
      <c r="N168" s="2" t="s">
        <v>203</v>
      </c>
      <c r="O168" s="2" t="s">
        <v>685</v>
      </c>
      <c r="P168" s="2" t="s">
        <v>61</v>
      </c>
      <c r="Q168" s="2" t="s">
        <v>62</v>
      </c>
      <c r="R168" s="2" t="s">
        <v>62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52</v>
      </c>
      <c r="AW168" s="2" t="s">
        <v>695</v>
      </c>
      <c r="AX168" s="2" t="s">
        <v>52</v>
      </c>
      <c r="AY168" s="2" t="s">
        <v>52</v>
      </c>
    </row>
    <row r="169" spans="1:51" ht="30" customHeight="1" x14ac:dyDescent="0.3">
      <c r="A169" s="10" t="s">
        <v>683</v>
      </c>
      <c r="B169" s="10" t="s">
        <v>696</v>
      </c>
      <c r="C169" s="10" t="s">
        <v>74</v>
      </c>
      <c r="D169" s="11">
        <v>1</v>
      </c>
      <c r="E169" s="17">
        <f>일위대가목록!E65</f>
        <v>0</v>
      </c>
      <c r="F169" s="18">
        <f>TRUNC(E169*D169,1)</f>
        <v>0</v>
      </c>
      <c r="G169" s="17">
        <f>일위대가목록!F65</f>
        <v>6383</v>
      </c>
      <c r="H169" s="18">
        <f>TRUNC(G169*D169,1)</f>
        <v>6383</v>
      </c>
      <c r="I169" s="17">
        <f>일위대가목록!G65</f>
        <v>0</v>
      </c>
      <c r="J169" s="18">
        <f>TRUNC(I169*D169,1)</f>
        <v>0</v>
      </c>
      <c r="K169" s="17">
        <f t="shared" si="28"/>
        <v>6383</v>
      </c>
      <c r="L169" s="18">
        <f t="shared" si="28"/>
        <v>6383</v>
      </c>
      <c r="M169" s="10" t="s">
        <v>52</v>
      </c>
      <c r="N169" s="2" t="s">
        <v>203</v>
      </c>
      <c r="O169" s="2" t="s">
        <v>697</v>
      </c>
      <c r="P169" s="2" t="s">
        <v>61</v>
      </c>
      <c r="Q169" s="2" t="s">
        <v>62</v>
      </c>
      <c r="R169" s="2" t="s">
        <v>62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52</v>
      </c>
      <c r="AW169" s="2" t="s">
        <v>698</v>
      </c>
      <c r="AX169" s="2" t="s">
        <v>52</v>
      </c>
      <c r="AY169" s="2" t="s">
        <v>52</v>
      </c>
    </row>
    <row r="170" spans="1:51" ht="30" customHeight="1" x14ac:dyDescent="0.3">
      <c r="A170" s="10" t="s">
        <v>351</v>
      </c>
      <c r="B170" s="10" t="s">
        <v>52</v>
      </c>
      <c r="C170" s="10" t="s">
        <v>52</v>
      </c>
      <c r="D170" s="11"/>
      <c r="E170" s="17"/>
      <c r="F170" s="18">
        <f>TRUNC(SUMIF(N167:N169, N166, F167:F169),0)</f>
        <v>641</v>
      </c>
      <c r="G170" s="17"/>
      <c r="H170" s="18">
        <f>TRUNC(SUMIF(N167:N169, N166, H167:H169),0)</f>
        <v>8932</v>
      </c>
      <c r="I170" s="17"/>
      <c r="J170" s="18">
        <f>TRUNC(SUMIF(N167:N169, N166, J167:J169),0)</f>
        <v>0</v>
      </c>
      <c r="K170" s="17"/>
      <c r="L170" s="18">
        <f>F170+H170+J170</f>
        <v>9573</v>
      </c>
      <c r="M170" s="10" t="s">
        <v>52</v>
      </c>
      <c r="N170" s="2" t="s">
        <v>93</v>
      </c>
      <c r="O170" s="2" t="s">
        <v>93</v>
      </c>
      <c r="P170" s="2" t="s">
        <v>52</v>
      </c>
      <c r="Q170" s="2" t="s">
        <v>52</v>
      </c>
      <c r="R170" s="2" t="s">
        <v>52</v>
      </c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52</v>
      </c>
      <c r="AW170" s="2" t="s">
        <v>52</v>
      </c>
      <c r="AX170" s="2" t="s">
        <v>52</v>
      </c>
      <c r="AY170" s="2" t="s">
        <v>52</v>
      </c>
    </row>
    <row r="171" spans="1:51" ht="30" customHeight="1" x14ac:dyDescent="0.3">
      <c r="A171" s="11"/>
      <c r="B171" s="11"/>
      <c r="C171" s="11"/>
      <c r="D171" s="11"/>
      <c r="E171" s="17"/>
      <c r="F171" s="18"/>
      <c r="G171" s="17"/>
      <c r="H171" s="18"/>
      <c r="I171" s="17"/>
      <c r="J171" s="18"/>
      <c r="K171" s="17"/>
      <c r="L171" s="18"/>
      <c r="M171" s="11"/>
    </row>
    <row r="172" spans="1:51" ht="30" customHeight="1" x14ac:dyDescent="0.3">
      <c r="A172" s="48" t="s">
        <v>699</v>
      </c>
      <c r="B172" s="48"/>
      <c r="C172" s="48"/>
      <c r="D172" s="48"/>
      <c r="E172" s="49"/>
      <c r="F172" s="50"/>
      <c r="G172" s="49"/>
      <c r="H172" s="50"/>
      <c r="I172" s="49"/>
      <c r="J172" s="50"/>
      <c r="K172" s="49"/>
      <c r="L172" s="50"/>
      <c r="M172" s="48"/>
      <c r="N172" s="1" t="s">
        <v>206</v>
      </c>
    </row>
    <row r="173" spans="1:51" ht="30" customHeight="1" x14ac:dyDescent="0.3">
      <c r="A173" s="10" t="s">
        <v>701</v>
      </c>
      <c r="B173" s="10" t="s">
        <v>702</v>
      </c>
      <c r="C173" s="10" t="s">
        <v>589</v>
      </c>
      <c r="D173" s="11">
        <v>0.17</v>
      </c>
      <c r="E173" s="17">
        <f>단가대비표!O91</f>
        <v>16420</v>
      </c>
      <c r="F173" s="18">
        <f t="shared" ref="F173:F186" si="29">TRUNC(E173*D173,1)</f>
        <v>2791.4</v>
      </c>
      <c r="G173" s="17">
        <f>단가대비표!P91</f>
        <v>0</v>
      </c>
      <c r="H173" s="18">
        <f t="shared" ref="H173:H186" si="30">TRUNC(G173*D173,1)</f>
        <v>0</v>
      </c>
      <c r="I173" s="17">
        <f>단가대비표!V91</f>
        <v>0</v>
      </c>
      <c r="J173" s="18">
        <f t="shared" ref="J173:J186" si="31">TRUNC(I173*D173,1)</f>
        <v>0</v>
      </c>
      <c r="K173" s="17">
        <f t="shared" ref="K173:K186" si="32">TRUNC(E173+G173+I173,1)</f>
        <v>16420</v>
      </c>
      <c r="L173" s="18">
        <f t="shared" ref="L173:L186" si="33">TRUNC(F173+H173+J173,1)</f>
        <v>2791.4</v>
      </c>
      <c r="M173" s="10" t="s">
        <v>703</v>
      </c>
      <c r="N173" s="2" t="s">
        <v>206</v>
      </c>
      <c r="O173" s="2" t="s">
        <v>704</v>
      </c>
      <c r="P173" s="2" t="s">
        <v>62</v>
      </c>
      <c r="Q173" s="2" t="s">
        <v>62</v>
      </c>
      <c r="R173" s="2" t="s">
        <v>61</v>
      </c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52</v>
      </c>
      <c r="AW173" s="2" t="s">
        <v>705</v>
      </c>
      <c r="AX173" s="2" t="s">
        <v>52</v>
      </c>
      <c r="AY173" s="2" t="s">
        <v>52</v>
      </c>
    </row>
    <row r="174" spans="1:51" ht="30" customHeight="1" x14ac:dyDescent="0.3">
      <c r="A174" s="10" t="s">
        <v>706</v>
      </c>
      <c r="B174" s="10" t="s">
        <v>707</v>
      </c>
      <c r="C174" s="10" t="s">
        <v>589</v>
      </c>
      <c r="D174" s="11">
        <v>3.4000000000000002E-2</v>
      </c>
      <c r="E174" s="17">
        <f>단가대비표!O92</f>
        <v>2930</v>
      </c>
      <c r="F174" s="18">
        <f t="shared" si="29"/>
        <v>99.6</v>
      </c>
      <c r="G174" s="17">
        <f>단가대비표!P92</f>
        <v>0</v>
      </c>
      <c r="H174" s="18">
        <f t="shared" si="30"/>
        <v>0</v>
      </c>
      <c r="I174" s="17">
        <f>단가대비표!V92</f>
        <v>0</v>
      </c>
      <c r="J174" s="18">
        <f t="shared" si="31"/>
        <v>0</v>
      </c>
      <c r="K174" s="17">
        <f t="shared" si="32"/>
        <v>2930</v>
      </c>
      <c r="L174" s="18">
        <f t="shared" si="33"/>
        <v>99.6</v>
      </c>
      <c r="M174" s="10" t="s">
        <v>703</v>
      </c>
      <c r="N174" s="2" t="s">
        <v>206</v>
      </c>
      <c r="O174" s="2" t="s">
        <v>708</v>
      </c>
      <c r="P174" s="2" t="s">
        <v>62</v>
      </c>
      <c r="Q174" s="2" t="s">
        <v>62</v>
      </c>
      <c r="R174" s="2" t="s">
        <v>61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52</v>
      </c>
      <c r="AW174" s="2" t="s">
        <v>709</v>
      </c>
      <c r="AX174" s="2" t="s">
        <v>52</v>
      </c>
      <c r="AY174" s="2" t="s">
        <v>52</v>
      </c>
    </row>
    <row r="175" spans="1:51" ht="30" customHeight="1" x14ac:dyDescent="0.3">
      <c r="A175" s="10" t="s">
        <v>710</v>
      </c>
      <c r="B175" s="10" t="s">
        <v>711</v>
      </c>
      <c r="C175" s="10" t="s">
        <v>589</v>
      </c>
      <c r="D175" s="11">
        <v>0.24099999999999999</v>
      </c>
      <c r="E175" s="17">
        <f>단가대비표!O93</f>
        <v>6900</v>
      </c>
      <c r="F175" s="18">
        <f t="shared" si="29"/>
        <v>1662.9</v>
      </c>
      <c r="G175" s="17">
        <f>단가대비표!P93</f>
        <v>0</v>
      </c>
      <c r="H175" s="18">
        <f t="shared" si="30"/>
        <v>0</v>
      </c>
      <c r="I175" s="17">
        <f>단가대비표!V93</f>
        <v>0</v>
      </c>
      <c r="J175" s="18">
        <f t="shared" si="31"/>
        <v>0</v>
      </c>
      <c r="K175" s="17">
        <f t="shared" si="32"/>
        <v>6900</v>
      </c>
      <c r="L175" s="18">
        <f t="shared" si="33"/>
        <v>1662.9</v>
      </c>
      <c r="M175" s="10" t="s">
        <v>703</v>
      </c>
      <c r="N175" s="2" t="s">
        <v>206</v>
      </c>
      <c r="O175" s="2" t="s">
        <v>712</v>
      </c>
      <c r="P175" s="2" t="s">
        <v>62</v>
      </c>
      <c r="Q175" s="2" t="s">
        <v>62</v>
      </c>
      <c r="R175" s="2" t="s">
        <v>61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713</v>
      </c>
      <c r="AX175" s="2" t="s">
        <v>52</v>
      </c>
      <c r="AY175" s="2" t="s">
        <v>52</v>
      </c>
    </row>
    <row r="176" spans="1:51" ht="30" customHeight="1" x14ac:dyDescent="0.3">
      <c r="A176" s="10" t="s">
        <v>706</v>
      </c>
      <c r="B176" s="10" t="s">
        <v>714</v>
      </c>
      <c r="C176" s="10" t="s">
        <v>589</v>
      </c>
      <c r="D176" s="11">
        <v>0.06</v>
      </c>
      <c r="E176" s="17">
        <f>단가대비표!O94</f>
        <v>2930</v>
      </c>
      <c r="F176" s="18">
        <f t="shared" si="29"/>
        <v>175.8</v>
      </c>
      <c r="G176" s="17">
        <f>단가대비표!P94</f>
        <v>0</v>
      </c>
      <c r="H176" s="18">
        <f t="shared" si="30"/>
        <v>0</v>
      </c>
      <c r="I176" s="17">
        <f>단가대비표!V94</f>
        <v>0</v>
      </c>
      <c r="J176" s="18">
        <f t="shared" si="31"/>
        <v>0</v>
      </c>
      <c r="K176" s="17">
        <f t="shared" si="32"/>
        <v>2930</v>
      </c>
      <c r="L176" s="18">
        <f t="shared" si="33"/>
        <v>175.8</v>
      </c>
      <c r="M176" s="10" t="s">
        <v>703</v>
      </c>
      <c r="N176" s="2" t="s">
        <v>206</v>
      </c>
      <c r="O176" s="2" t="s">
        <v>715</v>
      </c>
      <c r="P176" s="2" t="s">
        <v>62</v>
      </c>
      <c r="Q176" s="2" t="s">
        <v>62</v>
      </c>
      <c r="R176" s="2" t="s">
        <v>61</v>
      </c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52</v>
      </c>
      <c r="AW176" s="2" t="s">
        <v>716</v>
      </c>
      <c r="AX176" s="2" t="s">
        <v>52</v>
      </c>
      <c r="AY176" s="2" t="s">
        <v>52</v>
      </c>
    </row>
    <row r="177" spans="1:51" ht="30" customHeight="1" x14ac:dyDescent="0.3">
      <c r="A177" s="10" t="s">
        <v>717</v>
      </c>
      <c r="B177" s="10" t="s">
        <v>718</v>
      </c>
      <c r="C177" s="10" t="s">
        <v>589</v>
      </c>
      <c r="D177" s="11">
        <v>0.104</v>
      </c>
      <c r="E177" s="17">
        <f>단가대비표!O95</f>
        <v>12610</v>
      </c>
      <c r="F177" s="18">
        <f t="shared" si="29"/>
        <v>1311.4</v>
      </c>
      <c r="G177" s="17">
        <f>단가대비표!P95</f>
        <v>0</v>
      </c>
      <c r="H177" s="18">
        <f t="shared" si="30"/>
        <v>0</v>
      </c>
      <c r="I177" s="17">
        <f>단가대비표!V95</f>
        <v>0</v>
      </c>
      <c r="J177" s="18">
        <f t="shared" si="31"/>
        <v>0</v>
      </c>
      <c r="K177" s="17">
        <f t="shared" si="32"/>
        <v>12610</v>
      </c>
      <c r="L177" s="18">
        <f t="shared" si="33"/>
        <v>1311.4</v>
      </c>
      <c r="M177" s="10" t="s">
        <v>703</v>
      </c>
      <c r="N177" s="2" t="s">
        <v>206</v>
      </c>
      <c r="O177" s="2" t="s">
        <v>719</v>
      </c>
      <c r="P177" s="2" t="s">
        <v>62</v>
      </c>
      <c r="Q177" s="2" t="s">
        <v>62</v>
      </c>
      <c r="R177" s="2" t="s">
        <v>61</v>
      </c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52</v>
      </c>
      <c r="AW177" s="2" t="s">
        <v>720</v>
      </c>
      <c r="AX177" s="2" t="s">
        <v>52</v>
      </c>
      <c r="AY177" s="2" t="s">
        <v>52</v>
      </c>
    </row>
    <row r="178" spans="1:51" ht="30" customHeight="1" x14ac:dyDescent="0.3">
      <c r="A178" s="10" t="s">
        <v>706</v>
      </c>
      <c r="B178" s="10" t="s">
        <v>721</v>
      </c>
      <c r="C178" s="10" t="s">
        <v>589</v>
      </c>
      <c r="D178" s="11">
        <v>0.01</v>
      </c>
      <c r="E178" s="17">
        <f>단가대비표!O96</f>
        <v>3120</v>
      </c>
      <c r="F178" s="18">
        <f t="shared" si="29"/>
        <v>31.2</v>
      </c>
      <c r="G178" s="17">
        <f>단가대비표!P96</f>
        <v>0</v>
      </c>
      <c r="H178" s="18">
        <f t="shared" si="30"/>
        <v>0</v>
      </c>
      <c r="I178" s="17">
        <f>단가대비표!V96</f>
        <v>0</v>
      </c>
      <c r="J178" s="18">
        <f t="shared" si="31"/>
        <v>0</v>
      </c>
      <c r="K178" s="17">
        <f t="shared" si="32"/>
        <v>3120</v>
      </c>
      <c r="L178" s="18">
        <f t="shared" si="33"/>
        <v>31.2</v>
      </c>
      <c r="M178" s="10" t="s">
        <v>703</v>
      </c>
      <c r="N178" s="2" t="s">
        <v>206</v>
      </c>
      <c r="O178" s="2" t="s">
        <v>722</v>
      </c>
      <c r="P178" s="2" t="s">
        <v>62</v>
      </c>
      <c r="Q178" s="2" t="s">
        <v>62</v>
      </c>
      <c r="R178" s="2" t="s">
        <v>61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723</v>
      </c>
      <c r="AX178" s="2" t="s">
        <v>52</v>
      </c>
      <c r="AY178" s="2" t="s">
        <v>52</v>
      </c>
    </row>
    <row r="179" spans="1:51" ht="30" customHeight="1" x14ac:dyDescent="0.3">
      <c r="A179" s="10" t="s">
        <v>724</v>
      </c>
      <c r="B179" s="10" t="s">
        <v>718</v>
      </c>
      <c r="C179" s="10" t="s">
        <v>589</v>
      </c>
      <c r="D179" s="11">
        <v>0.1</v>
      </c>
      <c r="E179" s="17">
        <f>단가대비표!O97</f>
        <v>12610</v>
      </c>
      <c r="F179" s="18">
        <f t="shared" si="29"/>
        <v>1261</v>
      </c>
      <c r="G179" s="17">
        <f>단가대비표!P97</f>
        <v>0</v>
      </c>
      <c r="H179" s="18">
        <f t="shared" si="30"/>
        <v>0</v>
      </c>
      <c r="I179" s="17">
        <f>단가대비표!V97</f>
        <v>0</v>
      </c>
      <c r="J179" s="18">
        <f t="shared" si="31"/>
        <v>0</v>
      </c>
      <c r="K179" s="17">
        <f t="shared" si="32"/>
        <v>12610</v>
      </c>
      <c r="L179" s="18">
        <f t="shared" si="33"/>
        <v>1261</v>
      </c>
      <c r="M179" s="10" t="s">
        <v>703</v>
      </c>
      <c r="N179" s="2" t="s">
        <v>206</v>
      </c>
      <c r="O179" s="2" t="s">
        <v>725</v>
      </c>
      <c r="P179" s="2" t="s">
        <v>62</v>
      </c>
      <c r="Q179" s="2" t="s">
        <v>62</v>
      </c>
      <c r="R179" s="2" t="s">
        <v>61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726</v>
      </c>
      <c r="AX179" s="2" t="s">
        <v>52</v>
      </c>
      <c r="AY179" s="2" t="s">
        <v>52</v>
      </c>
    </row>
    <row r="180" spans="1:51" ht="30" customHeight="1" x14ac:dyDescent="0.3">
      <c r="A180" s="10" t="s">
        <v>706</v>
      </c>
      <c r="B180" s="10" t="s">
        <v>721</v>
      </c>
      <c r="C180" s="10" t="s">
        <v>589</v>
      </c>
      <c r="D180" s="11">
        <v>0.01</v>
      </c>
      <c r="E180" s="17">
        <f>단가대비표!O98</f>
        <v>3120</v>
      </c>
      <c r="F180" s="18">
        <f t="shared" si="29"/>
        <v>31.2</v>
      </c>
      <c r="G180" s="17">
        <f>단가대비표!P98</f>
        <v>0</v>
      </c>
      <c r="H180" s="18">
        <f t="shared" si="30"/>
        <v>0</v>
      </c>
      <c r="I180" s="17">
        <f>단가대비표!V98</f>
        <v>0</v>
      </c>
      <c r="J180" s="18">
        <f t="shared" si="31"/>
        <v>0</v>
      </c>
      <c r="K180" s="17">
        <f t="shared" si="32"/>
        <v>3120</v>
      </c>
      <c r="L180" s="18">
        <f t="shared" si="33"/>
        <v>31.2</v>
      </c>
      <c r="M180" s="10" t="s">
        <v>703</v>
      </c>
      <c r="N180" s="2" t="s">
        <v>206</v>
      </c>
      <c r="O180" s="2" t="s">
        <v>727</v>
      </c>
      <c r="P180" s="2" t="s">
        <v>62</v>
      </c>
      <c r="Q180" s="2" t="s">
        <v>62</v>
      </c>
      <c r="R180" s="2" t="s">
        <v>61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52</v>
      </c>
      <c r="AW180" s="2" t="s">
        <v>728</v>
      </c>
      <c r="AX180" s="2" t="s">
        <v>52</v>
      </c>
      <c r="AY180" s="2" t="s">
        <v>52</v>
      </c>
    </row>
    <row r="181" spans="1:51" ht="30" customHeight="1" x14ac:dyDescent="0.3">
      <c r="A181" s="10" t="s">
        <v>729</v>
      </c>
      <c r="B181" s="10" t="s">
        <v>464</v>
      </c>
      <c r="C181" s="10" t="s">
        <v>465</v>
      </c>
      <c r="D181" s="11">
        <v>0.02</v>
      </c>
      <c r="E181" s="17">
        <f>단가대비표!O112</f>
        <v>0</v>
      </c>
      <c r="F181" s="18">
        <f t="shared" si="29"/>
        <v>0</v>
      </c>
      <c r="G181" s="17">
        <f>단가대비표!P112</f>
        <v>198613</v>
      </c>
      <c r="H181" s="18">
        <f t="shared" si="30"/>
        <v>3972.2</v>
      </c>
      <c r="I181" s="17">
        <f>단가대비표!V112</f>
        <v>0</v>
      </c>
      <c r="J181" s="18">
        <f t="shared" si="31"/>
        <v>0</v>
      </c>
      <c r="K181" s="17">
        <f t="shared" si="32"/>
        <v>198613</v>
      </c>
      <c r="L181" s="18">
        <f t="shared" si="33"/>
        <v>3972.2</v>
      </c>
      <c r="M181" s="10" t="s">
        <v>730</v>
      </c>
      <c r="N181" s="2" t="s">
        <v>206</v>
      </c>
      <c r="O181" s="2" t="s">
        <v>731</v>
      </c>
      <c r="P181" s="2" t="s">
        <v>62</v>
      </c>
      <c r="Q181" s="2" t="s">
        <v>62</v>
      </c>
      <c r="R181" s="2" t="s">
        <v>61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52</v>
      </c>
      <c r="AW181" s="2" t="s">
        <v>732</v>
      </c>
      <c r="AX181" s="2" t="s">
        <v>52</v>
      </c>
      <c r="AY181" s="2" t="s">
        <v>52</v>
      </c>
    </row>
    <row r="182" spans="1:51" ht="30" customHeight="1" x14ac:dyDescent="0.3">
      <c r="A182" s="10" t="s">
        <v>463</v>
      </c>
      <c r="B182" s="10" t="s">
        <v>464</v>
      </c>
      <c r="C182" s="10" t="s">
        <v>465</v>
      </c>
      <c r="D182" s="11">
        <v>4.0000000000000001E-3</v>
      </c>
      <c r="E182" s="17">
        <f>단가대비표!O99</f>
        <v>0</v>
      </c>
      <c r="F182" s="18">
        <f t="shared" si="29"/>
        <v>0</v>
      </c>
      <c r="G182" s="17">
        <f>단가대비표!P99</f>
        <v>138290</v>
      </c>
      <c r="H182" s="18">
        <f t="shared" si="30"/>
        <v>553.1</v>
      </c>
      <c r="I182" s="17">
        <f>단가대비표!V99</f>
        <v>0</v>
      </c>
      <c r="J182" s="18">
        <f t="shared" si="31"/>
        <v>0</v>
      </c>
      <c r="K182" s="17">
        <f t="shared" si="32"/>
        <v>138290</v>
      </c>
      <c r="L182" s="18">
        <f t="shared" si="33"/>
        <v>553.1</v>
      </c>
      <c r="M182" s="10" t="s">
        <v>52</v>
      </c>
      <c r="N182" s="2" t="s">
        <v>206</v>
      </c>
      <c r="O182" s="2" t="s">
        <v>466</v>
      </c>
      <c r="P182" s="2" t="s">
        <v>62</v>
      </c>
      <c r="Q182" s="2" t="s">
        <v>62</v>
      </c>
      <c r="R182" s="2" t="s">
        <v>61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52</v>
      </c>
      <c r="AW182" s="2" t="s">
        <v>733</v>
      </c>
      <c r="AX182" s="2" t="s">
        <v>52</v>
      </c>
      <c r="AY182" s="2" t="s">
        <v>52</v>
      </c>
    </row>
    <row r="183" spans="1:51" ht="30" customHeight="1" x14ac:dyDescent="0.3">
      <c r="A183" s="10" t="s">
        <v>729</v>
      </c>
      <c r="B183" s="10" t="s">
        <v>464</v>
      </c>
      <c r="C183" s="10" t="s">
        <v>465</v>
      </c>
      <c r="D183" s="11">
        <v>0.02</v>
      </c>
      <c r="E183" s="17">
        <f>단가대비표!O112</f>
        <v>0</v>
      </c>
      <c r="F183" s="18">
        <f t="shared" si="29"/>
        <v>0</v>
      </c>
      <c r="G183" s="17">
        <f>단가대비표!P112</f>
        <v>198613</v>
      </c>
      <c r="H183" s="18">
        <f t="shared" si="30"/>
        <v>3972.2</v>
      </c>
      <c r="I183" s="17">
        <f>단가대비표!V112</f>
        <v>0</v>
      </c>
      <c r="J183" s="18">
        <f t="shared" si="31"/>
        <v>0</v>
      </c>
      <c r="K183" s="17">
        <f t="shared" si="32"/>
        <v>198613</v>
      </c>
      <c r="L183" s="18">
        <f t="shared" si="33"/>
        <v>3972.2</v>
      </c>
      <c r="M183" s="10" t="s">
        <v>52</v>
      </c>
      <c r="N183" s="2" t="s">
        <v>206</v>
      </c>
      <c r="O183" s="2" t="s">
        <v>731</v>
      </c>
      <c r="P183" s="2" t="s">
        <v>62</v>
      </c>
      <c r="Q183" s="2" t="s">
        <v>62</v>
      </c>
      <c r="R183" s="2" t="s">
        <v>61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52</v>
      </c>
      <c r="AW183" s="2" t="s">
        <v>732</v>
      </c>
      <c r="AX183" s="2" t="s">
        <v>52</v>
      </c>
      <c r="AY183" s="2" t="s">
        <v>52</v>
      </c>
    </row>
    <row r="184" spans="1:51" ht="30" customHeight="1" x14ac:dyDescent="0.3">
      <c r="A184" s="10" t="s">
        <v>463</v>
      </c>
      <c r="B184" s="10" t="s">
        <v>464</v>
      </c>
      <c r="C184" s="10" t="s">
        <v>465</v>
      </c>
      <c r="D184" s="11">
        <v>4.0000000000000001E-3</v>
      </c>
      <c r="E184" s="17">
        <f>단가대비표!O99</f>
        <v>0</v>
      </c>
      <c r="F184" s="18">
        <f t="shared" si="29"/>
        <v>0</v>
      </c>
      <c r="G184" s="17">
        <f>단가대비표!P99</f>
        <v>138290</v>
      </c>
      <c r="H184" s="18">
        <f t="shared" si="30"/>
        <v>553.1</v>
      </c>
      <c r="I184" s="17">
        <f>단가대비표!V99</f>
        <v>0</v>
      </c>
      <c r="J184" s="18">
        <f t="shared" si="31"/>
        <v>0</v>
      </c>
      <c r="K184" s="17">
        <f t="shared" si="32"/>
        <v>138290</v>
      </c>
      <c r="L184" s="18">
        <f t="shared" si="33"/>
        <v>553.1</v>
      </c>
      <c r="M184" s="10" t="s">
        <v>52</v>
      </c>
      <c r="N184" s="2" t="s">
        <v>206</v>
      </c>
      <c r="O184" s="2" t="s">
        <v>466</v>
      </c>
      <c r="P184" s="2" t="s">
        <v>62</v>
      </c>
      <c r="Q184" s="2" t="s">
        <v>62</v>
      </c>
      <c r="R184" s="2" t="s">
        <v>61</v>
      </c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52</v>
      </c>
      <c r="AW184" s="2" t="s">
        <v>733</v>
      </c>
      <c r="AX184" s="2" t="s">
        <v>52</v>
      </c>
      <c r="AY184" s="2" t="s">
        <v>52</v>
      </c>
    </row>
    <row r="185" spans="1:51" ht="30" customHeight="1" x14ac:dyDescent="0.3">
      <c r="A185" s="10" t="s">
        <v>729</v>
      </c>
      <c r="B185" s="10" t="s">
        <v>464</v>
      </c>
      <c r="C185" s="10" t="s">
        <v>465</v>
      </c>
      <c r="D185" s="11">
        <v>0.02</v>
      </c>
      <c r="E185" s="17">
        <f>단가대비표!O112</f>
        <v>0</v>
      </c>
      <c r="F185" s="18">
        <f t="shared" si="29"/>
        <v>0</v>
      </c>
      <c r="G185" s="17">
        <f>단가대비표!P112</f>
        <v>198613</v>
      </c>
      <c r="H185" s="18">
        <f t="shared" si="30"/>
        <v>3972.2</v>
      </c>
      <c r="I185" s="17">
        <f>단가대비표!V112</f>
        <v>0</v>
      </c>
      <c r="J185" s="18">
        <f t="shared" si="31"/>
        <v>0</v>
      </c>
      <c r="K185" s="17">
        <f t="shared" si="32"/>
        <v>198613</v>
      </c>
      <c r="L185" s="18">
        <f t="shared" si="33"/>
        <v>3972.2</v>
      </c>
      <c r="M185" s="10" t="s">
        <v>52</v>
      </c>
      <c r="N185" s="2" t="s">
        <v>206</v>
      </c>
      <c r="O185" s="2" t="s">
        <v>731</v>
      </c>
      <c r="P185" s="2" t="s">
        <v>62</v>
      </c>
      <c r="Q185" s="2" t="s">
        <v>62</v>
      </c>
      <c r="R185" s="2" t="s">
        <v>61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52</v>
      </c>
      <c r="AW185" s="2" t="s">
        <v>732</v>
      </c>
      <c r="AX185" s="2" t="s">
        <v>52</v>
      </c>
      <c r="AY185" s="2" t="s">
        <v>52</v>
      </c>
    </row>
    <row r="186" spans="1:51" ht="30" customHeight="1" x14ac:dyDescent="0.3">
      <c r="A186" s="10" t="s">
        <v>463</v>
      </c>
      <c r="B186" s="10" t="s">
        <v>464</v>
      </c>
      <c r="C186" s="10" t="s">
        <v>465</v>
      </c>
      <c r="D186" s="11">
        <v>4.0000000000000001E-3</v>
      </c>
      <c r="E186" s="17">
        <f>단가대비표!O99</f>
        <v>0</v>
      </c>
      <c r="F186" s="18">
        <f t="shared" si="29"/>
        <v>0</v>
      </c>
      <c r="G186" s="17">
        <f>단가대비표!P99</f>
        <v>138290</v>
      </c>
      <c r="H186" s="18">
        <f t="shared" si="30"/>
        <v>553.1</v>
      </c>
      <c r="I186" s="17">
        <f>단가대비표!V99</f>
        <v>0</v>
      </c>
      <c r="J186" s="18">
        <f t="shared" si="31"/>
        <v>0</v>
      </c>
      <c r="K186" s="17">
        <f t="shared" si="32"/>
        <v>138290</v>
      </c>
      <c r="L186" s="18">
        <f t="shared" si="33"/>
        <v>553.1</v>
      </c>
      <c r="M186" s="10" t="s">
        <v>52</v>
      </c>
      <c r="N186" s="2" t="s">
        <v>206</v>
      </c>
      <c r="O186" s="2" t="s">
        <v>466</v>
      </c>
      <c r="P186" s="2" t="s">
        <v>62</v>
      </c>
      <c r="Q186" s="2" t="s">
        <v>62</v>
      </c>
      <c r="R186" s="2" t="s">
        <v>61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733</v>
      </c>
      <c r="AX186" s="2" t="s">
        <v>52</v>
      </c>
      <c r="AY186" s="2" t="s">
        <v>52</v>
      </c>
    </row>
    <row r="187" spans="1:51" ht="30" customHeight="1" x14ac:dyDescent="0.3">
      <c r="A187" s="10" t="s">
        <v>351</v>
      </c>
      <c r="B187" s="10" t="s">
        <v>52</v>
      </c>
      <c r="C187" s="10" t="s">
        <v>52</v>
      </c>
      <c r="D187" s="11"/>
      <c r="E187" s="17"/>
      <c r="F187" s="18">
        <f>TRUNC(SUMIF(N173:N186, N172, F173:F186),0)</f>
        <v>7364</v>
      </c>
      <c r="G187" s="17"/>
      <c r="H187" s="18">
        <f>TRUNC(SUMIF(N173:N186, N172, H173:H186),0)</f>
        <v>13575</v>
      </c>
      <c r="I187" s="17"/>
      <c r="J187" s="18">
        <f>TRUNC(SUMIF(N173:N186, N172, J173:J186),0)</f>
        <v>0</v>
      </c>
      <c r="K187" s="17"/>
      <c r="L187" s="18">
        <f>F187+H187+J187</f>
        <v>20939</v>
      </c>
      <c r="M187" s="10" t="s">
        <v>52</v>
      </c>
      <c r="N187" s="2" t="s">
        <v>93</v>
      </c>
      <c r="O187" s="2" t="s">
        <v>93</v>
      </c>
      <c r="P187" s="2" t="s">
        <v>52</v>
      </c>
      <c r="Q187" s="2" t="s">
        <v>52</v>
      </c>
      <c r="R187" s="2" t="s">
        <v>52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52</v>
      </c>
      <c r="AX187" s="2" t="s">
        <v>52</v>
      </c>
      <c r="AY187" s="2" t="s">
        <v>52</v>
      </c>
    </row>
    <row r="188" spans="1:51" ht="30" customHeight="1" x14ac:dyDescent="0.3">
      <c r="A188" s="11"/>
      <c r="B188" s="11"/>
      <c r="C188" s="11"/>
      <c r="D188" s="11"/>
      <c r="E188" s="17"/>
      <c r="F188" s="18"/>
      <c r="G188" s="17"/>
      <c r="H188" s="18"/>
      <c r="I188" s="17"/>
      <c r="J188" s="18"/>
      <c r="K188" s="17"/>
      <c r="L188" s="18"/>
      <c r="M188" s="11"/>
    </row>
    <row r="189" spans="1:51" ht="30" customHeight="1" x14ac:dyDescent="0.3">
      <c r="A189" s="48" t="s">
        <v>734</v>
      </c>
      <c r="B189" s="48"/>
      <c r="C189" s="48"/>
      <c r="D189" s="48"/>
      <c r="E189" s="49"/>
      <c r="F189" s="50"/>
      <c r="G189" s="49"/>
      <c r="H189" s="50"/>
      <c r="I189" s="49"/>
      <c r="J189" s="50"/>
      <c r="K189" s="49"/>
      <c r="L189" s="50"/>
      <c r="M189" s="48"/>
      <c r="N189" s="1" t="s">
        <v>239</v>
      </c>
    </row>
    <row r="190" spans="1:51" ht="30" customHeight="1" x14ac:dyDescent="0.3">
      <c r="A190" s="10" t="s">
        <v>736</v>
      </c>
      <c r="B190" s="10" t="s">
        <v>737</v>
      </c>
      <c r="C190" s="10" t="s">
        <v>399</v>
      </c>
      <c r="D190" s="11">
        <v>0.5</v>
      </c>
      <c r="E190" s="17">
        <f>일위대가목록!E66</f>
        <v>1512</v>
      </c>
      <c r="F190" s="18">
        <f t="shared" ref="F190:F195" si="34">TRUNC(E190*D190,1)</f>
        <v>756</v>
      </c>
      <c r="G190" s="17">
        <f>일위대가목록!F66</f>
        <v>13209</v>
      </c>
      <c r="H190" s="18">
        <f t="shared" ref="H190:H195" si="35">TRUNC(G190*D190,1)</f>
        <v>6604.5</v>
      </c>
      <c r="I190" s="17">
        <f>일위대가목록!G66</f>
        <v>3693</v>
      </c>
      <c r="J190" s="18">
        <f t="shared" ref="J190:J195" si="36">TRUNC(I190*D190,1)</f>
        <v>1846.5</v>
      </c>
      <c r="K190" s="17">
        <f t="shared" ref="K190:L195" si="37">TRUNC(E190+G190+I190,1)</f>
        <v>18414</v>
      </c>
      <c r="L190" s="18">
        <f t="shared" si="37"/>
        <v>9207</v>
      </c>
      <c r="M190" s="10" t="s">
        <v>52</v>
      </c>
      <c r="N190" s="2" t="s">
        <v>239</v>
      </c>
      <c r="O190" s="2" t="s">
        <v>738</v>
      </c>
      <c r="P190" s="2" t="s">
        <v>61</v>
      </c>
      <c r="Q190" s="2" t="s">
        <v>62</v>
      </c>
      <c r="R190" s="2" t="s">
        <v>62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52</v>
      </c>
      <c r="AW190" s="2" t="s">
        <v>739</v>
      </c>
      <c r="AX190" s="2" t="s">
        <v>52</v>
      </c>
      <c r="AY190" s="2" t="s">
        <v>52</v>
      </c>
    </row>
    <row r="191" spans="1:51" ht="30" customHeight="1" x14ac:dyDescent="0.3">
      <c r="A191" s="10" t="s">
        <v>740</v>
      </c>
      <c r="B191" s="10" t="s">
        <v>741</v>
      </c>
      <c r="C191" s="10" t="s">
        <v>399</v>
      </c>
      <c r="D191" s="11">
        <v>0.5</v>
      </c>
      <c r="E191" s="17">
        <f>단가대비표!O88</f>
        <v>28500</v>
      </c>
      <c r="F191" s="18">
        <f t="shared" si="34"/>
        <v>14250</v>
      </c>
      <c r="G191" s="17">
        <f>단가대비표!P88</f>
        <v>0</v>
      </c>
      <c r="H191" s="18">
        <f t="shared" si="35"/>
        <v>0</v>
      </c>
      <c r="I191" s="17">
        <f>단가대비표!V88</f>
        <v>0</v>
      </c>
      <c r="J191" s="18">
        <f t="shared" si="36"/>
        <v>0</v>
      </c>
      <c r="K191" s="17">
        <f t="shared" si="37"/>
        <v>28500</v>
      </c>
      <c r="L191" s="18">
        <f t="shared" si="37"/>
        <v>14250</v>
      </c>
      <c r="M191" s="10" t="s">
        <v>742</v>
      </c>
      <c r="N191" s="2" t="s">
        <v>239</v>
      </c>
      <c r="O191" s="2" t="s">
        <v>743</v>
      </c>
      <c r="P191" s="2" t="s">
        <v>62</v>
      </c>
      <c r="Q191" s="2" t="s">
        <v>62</v>
      </c>
      <c r="R191" s="2" t="s">
        <v>61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52</v>
      </c>
      <c r="AW191" s="2" t="s">
        <v>744</v>
      </c>
      <c r="AX191" s="2" t="s">
        <v>52</v>
      </c>
      <c r="AY191" s="2" t="s">
        <v>52</v>
      </c>
    </row>
    <row r="192" spans="1:51" ht="30" customHeight="1" x14ac:dyDescent="0.3">
      <c r="A192" s="10" t="s">
        <v>96</v>
      </c>
      <c r="B192" s="10" t="s">
        <v>97</v>
      </c>
      <c r="C192" s="10" t="s">
        <v>98</v>
      </c>
      <c r="D192" s="11">
        <v>0.31680000000000003</v>
      </c>
      <c r="E192" s="17">
        <f>중기단가목록!E4</f>
        <v>270</v>
      </c>
      <c r="F192" s="18">
        <f t="shared" si="34"/>
        <v>85.5</v>
      </c>
      <c r="G192" s="17">
        <f>중기단가목록!F4</f>
        <v>3410</v>
      </c>
      <c r="H192" s="18">
        <f t="shared" si="35"/>
        <v>1080.2</v>
      </c>
      <c r="I192" s="17">
        <f>중기단가목록!G4</f>
        <v>325</v>
      </c>
      <c r="J192" s="18">
        <f t="shared" si="36"/>
        <v>102.9</v>
      </c>
      <c r="K192" s="17">
        <f t="shared" si="37"/>
        <v>4005</v>
      </c>
      <c r="L192" s="18">
        <f t="shared" si="37"/>
        <v>1268.5999999999999</v>
      </c>
      <c r="M192" s="10" t="s">
        <v>52</v>
      </c>
      <c r="N192" s="2" t="s">
        <v>239</v>
      </c>
      <c r="O192" s="2" t="s">
        <v>99</v>
      </c>
      <c r="P192" s="2" t="s">
        <v>62</v>
      </c>
      <c r="Q192" s="2" t="s">
        <v>61</v>
      </c>
      <c r="R192" s="2" t="s">
        <v>62</v>
      </c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52</v>
      </c>
      <c r="AW192" s="2" t="s">
        <v>745</v>
      </c>
      <c r="AX192" s="2" t="s">
        <v>52</v>
      </c>
      <c r="AY192" s="2" t="s">
        <v>52</v>
      </c>
    </row>
    <row r="193" spans="1:51" ht="30" customHeight="1" x14ac:dyDescent="0.3">
      <c r="A193" s="10" t="s">
        <v>101</v>
      </c>
      <c r="B193" s="10" t="s">
        <v>102</v>
      </c>
      <c r="C193" s="10" t="s">
        <v>98</v>
      </c>
      <c r="D193" s="11">
        <v>0.13800000000000001</v>
      </c>
      <c r="E193" s="17">
        <f>중기단가목록!E5</f>
        <v>370</v>
      </c>
      <c r="F193" s="18">
        <f t="shared" si="34"/>
        <v>51</v>
      </c>
      <c r="G193" s="17">
        <f>중기단가목록!F5</f>
        <v>6684</v>
      </c>
      <c r="H193" s="18">
        <f t="shared" si="35"/>
        <v>922.3</v>
      </c>
      <c r="I193" s="17">
        <f>중기단가목록!G5</f>
        <v>290</v>
      </c>
      <c r="J193" s="18">
        <f t="shared" si="36"/>
        <v>40</v>
      </c>
      <c r="K193" s="17">
        <f t="shared" si="37"/>
        <v>7344</v>
      </c>
      <c r="L193" s="18">
        <f t="shared" si="37"/>
        <v>1013.3</v>
      </c>
      <c r="M193" s="10" t="s">
        <v>52</v>
      </c>
      <c r="N193" s="2" t="s">
        <v>239</v>
      </c>
      <c r="O193" s="2" t="s">
        <v>103</v>
      </c>
      <c r="P193" s="2" t="s">
        <v>62</v>
      </c>
      <c r="Q193" s="2" t="s">
        <v>61</v>
      </c>
      <c r="R193" s="2" t="s">
        <v>62</v>
      </c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52</v>
      </c>
      <c r="AW193" s="2" t="s">
        <v>746</v>
      </c>
      <c r="AX193" s="2" t="s">
        <v>52</v>
      </c>
      <c r="AY193" s="2" t="s">
        <v>52</v>
      </c>
    </row>
    <row r="194" spans="1:51" ht="30" customHeight="1" x14ac:dyDescent="0.3">
      <c r="A194" s="10" t="s">
        <v>105</v>
      </c>
      <c r="B194" s="10" t="s">
        <v>106</v>
      </c>
      <c r="C194" s="10" t="s">
        <v>98</v>
      </c>
      <c r="D194" s="11">
        <v>0.17879999999999999</v>
      </c>
      <c r="E194" s="17">
        <f>중기단가목록!E6</f>
        <v>170</v>
      </c>
      <c r="F194" s="18">
        <f t="shared" si="34"/>
        <v>30.3</v>
      </c>
      <c r="G194" s="17">
        <f>중기단가목록!F6</f>
        <v>406</v>
      </c>
      <c r="H194" s="18">
        <f t="shared" si="35"/>
        <v>72.5</v>
      </c>
      <c r="I194" s="17">
        <f>중기단가목록!G6</f>
        <v>205</v>
      </c>
      <c r="J194" s="18">
        <f t="shared" si="36"/>
        <v>36.6</v>
      </c>
      <c r="K194" s="17">
        <f t="shared" si="37"/>
        <v>781</v>
      </c>
      <c r="L194" s="18">
        <f t="shared" si="37"/>
        <v>139.4</v>
      </c>
      <c r="M194" s="10" t="s">
        <v>52</v>
      </c>
      <c r="N194" s="2" t="s">
        <v>239</v>
      </c>
      <c r="O194" s="2" t="s">
        <v>107</v>
      </c>
      <c r="P194" s="2" t="s">
        <v>62</v>
      </c>
      <c r="Q194" s="2" t="s">
        <v>61</v>
      </c>
      <c r="R194" s="2" t="s">
        <v>62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52</v>
      </c>
      <c r="AW194" s="2" t="s">
        <v>747</v>
      </c>
      <c r="AX194" s="2" t="s">
        <v>52</v>
      </c>
      <c r="AY194" s="2" t="s">
        <v>52</v>
      </c>
    </row>
    <row r="195" spans="1:51" ht="30" customHeight="1" x14ac:dyDescent="0.3">
      <c r="A195" s="10" t="s">
        <v>748</v>
      </c>
      <c r="B195" s="10" t="s">
        <v>113</v>
      </c>
      <c r="C195" s="10" t="s">
        <v>98</v>
      </c>
      <c r="D195" s="11">
        <v>9.6000000000000002E-2</v>
      </c>
      <c r="E195" s="17">
        <f>일위대가목록!E67</f>
        <v>797</v>
      </c>
      <c r="F195" s="18">
        <f t="shared" si="34"/>
        <v>76.5</v>
      </c>
      <c r="G195" s="17">
        <f>일위대가목록!F67</f>
        <v>5448</v>
      </c>
      <c r="H195" s="18">
        <f t="shared" si="35"/>
        <v>523</v>
      </c>
      <c r="I195" s="17">
        <f>일위대가목록!G67</f>
        <v>1005</v>
      </c>
      <c r="J195" s="18">
        <f t="shared" si="36"/>
        <v>96.4</v>
      </c>
      <c r="K195" s="17">
        <f t="shared" si="37"/>
        <v>7250</v>
      </c>
      <c r="L195" s="18">
        <f t="shared" si="37"/>
        <v>695.9</v>
      </c>
      <c r="M195" s="10" t="s">
        <v>52</v>
      </c>
      <c r="N195" s="2" t="s">
        <v>239</v>
      </c>
      <c r="O195" s="2" t="s">
        <v>749</v>
      </c>
      <c r="P195" s="2" t="s">
        <v>61</v>
      </c>
      <c r="Q195" s="2" t="s">
        <v>62</v>
      </c>
      <c r="R195" s="2" t="s">
        <v>62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52</v>
      </c>
      <c r="AW195" s="2" t="s">
        <v>750</v>
      </c>
      <c r="AX195" s="2" t="s">
        <v>52</v>
      </c>
      <c r="AY195" s="2" t="s">
        <v>52</v>
      </c>
    </row>
    <row r="196" spans="1:51" ht="30" customHeight="1" x14ac:dyDescent="0.3">
      <c r="A196" s="10" t="s">
        <v>351</v>
      </c>
      <c r="B196" s="10" t="s">
        <v>52</v>
      </c>
      <c r="C196" s="10" t="s">
        <v>52</v>
      </c>
      <c r="D196" s="11"/>
      <c r="E196" s="17"/>
      <c r="F196" s="18">
        <f>TRUNC(SUMIF(N190:N195, N189, F190:F195),0)</f>
        <v>15249</v>
      </c>
      <c r="G196" s="17"/>
      <c r="H196" s="18">
        <f>TRUNC(SUMIF(N190:N195, N189, H190:H195),0)</f>
        <v>9202</v>
      </c>
      <c r="I196" s="17"/>
      <c r="J196" s="18">
        <f>TRUNC(SUMIF(N190:N195, N189, J190:J195),0)</f>
        <v>2122</v>
      </c>
      <c r="K196" s="17"/>
      <c r="L196" s="18">
        <f>F196+H196+J196</f>
        <v>26573</v>
      </c>
      <c r="M196" s="10" t="s">
        <v>52</v>
      </c>
      <c r="N196" s="2" t="s">
        <v>93</v>
      </c>
      <c r="O196" s="2" t="s">
        <v>93</v>
      </c>
      <c r="P196" s="2" t="s">
        <v>52</v>
      </c>
      <c r="Q196" s="2" t="s">
        <v>52</v>
      </c>
      <c r="R196" s="2" t="s">
        <v>52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52</v>
      </c>
      <c r="AW196" s="2" t="s">
        <v>52</v>
      </c>
      <c r="AX196" s="2" t="s">
        <v>52</v>
      </c>
      <c r="AY196" s="2" t="s">
        <v>52</v>
      </c>
    </row>
    <row r="197" spans="1:51" ht="30" customHeight="1" x14ac:dyDescent="0.3">
      <c r="A197" s="11"/>
      <c r="B197" s="11"/>
      <c r="C197" s="11"/>
      <c r="D197" s="11"/>
      <c r="E197" s="17"/>
      <c r="F197" s="18"/>
      <c r="G197" s="17"/>
      <c r="H197" s="18"/>
      <c r="I197" s="17"/>
      <c r="J197" s="18"/>
      <c r="K197" s="17"/>
      <c r="L197" s="18"/>
      <c r="M197" s="11"/>
    </row>
    <row r="198" spans="1:51" ht="30" customHeight="1" x14ac:dyDescent="0.3">
      <c r="A198" s="48" t="s">
        <v>751</v>
      </c>
      <c r="B198" s="48"/>
      <c r="C198" s="48"/>
      <c r="D198" s="48"/>
      <c r="E198" s="49"/>
      <c r="F198" s="50"/>
      <c r="G198" s="49"/>
      <c r="H198" s="50"/>
      <c r="I198" s="49"/>
      <c r="J198" s="50"/>
      <c r="K198" s="49"/>
      <c r="L198" s="50"/>
      <c r="M198" s="48"/>
      <c r="N198" s="1" t="s">
        <v>245</v>
      </c>
    </row>
    <row r="199" spans="1:51" ht="30" customHeight="1" x14ac:dyDescent="0.3">
      <c r="A199" s="10" t="s">
        <v>243</v>
      </c>
      <c r="B199" s="10" t="s">
        <v>754</v>
      </c>
      <c r="C199" s="10" t="s">
        <v>139</v>
      </c>
      <c r="D199" s="11">
        <v>1</v>
      </c>
      <c r="E199" s="17">
        <f>일위대가목록!E68</f>
        <v>0</v>
      </c>
      <c r="F199" s="18">
        <f>TRUNC(E199*D199,1)</f>
        <v>0</v>
      </c>
      <c r="G199" s="17">
        <f>일위대가목록!F68</f>
        <v>629096</v>
      </c>
      <c r="H199" s="18">
        <f>TRUNC(G199*D199,1)</f>
        <v>629096</v>
      </c>
      <c r="I199" s="17">
        <f>일위대가목록!G68</f>
        <v>0</v>
      </c>
      <c r="J199" s="18">
        <f>TRUNC(I199*D199,1)</f>
        <v>0</v>
      </c>
      <c r="K199" s="17">
        <f t="shared" ref="K199:L201" si="38">TRUNC(E199+G199+I199,1)</f>
        <v>629096</v>
      </c>
      <c r="L199" s="18">
        <f t="shared" si="38"/>
        <v>629096</v>
      </c>
      <c r="M199" s="10" t="s">
        <v>52</v>
      </c>
      <c r="N199" s="2" t="s">
        <v>245</v>
      </c>
      <c r="O199" s="2" t="s">
        <v>755</v>
      </c>
      <c r="P199" s="2" t="s">
        <v>61</v>
      </c>
      <c r="Q199" s="2" t="s">
        <v>62</v>
      </c>
      <c r="R199" s="2" t="s">
        <v>62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52</v>
      </c>
      <c r="AW199" s="2" t="s">
        <v>756</v>
      </c>
      <c r="AX199" s="2" t="s">
        <v>52</v>
      </c>
      <c r="AY199" s="2" t="s">
        <v>52</v>
      </c>
    </row>
    <row r="200" spans="1:51" ht="30" customHeight="1" x14ac:dyDescent="0.3">
      <c r="A200" s="10" t="s">
        <v>243</v>
      </c>
      <c r="B200" s="10" t="s">
        <v>757</v>
      </c>
      <c r="C200" s="10" t="s">
        <v>139</v>
      </c>
      <c r="D200" s="11">
        <v>1</v>
      </c>
      <c r="E200" s="17">
        <f>일위대가목록!E69</f>
        <v>0</v>
      </c>
      <c r="F200" s="18">
        <f>TRUNC(E200*D200,1)</f>
        <v>0</v>
      </c>
      <c r="G200" s="17">
        <f>일위대가목록!F69</f>
        <v>27658</v>
      </c>
      <c r="H200" s="18">
        <f>TRUNC(G200*D200,1)</f>
        <v>27658</v>
      </c>
      <c r="I200" s="17">
        <f>일위대가목록!G69</f>
        <v>0</v>
      </c>
      <c r="J200" s="18">
        <f>TRUNC(I200*D200,1)</f>
        <v>0</v>
      </c>
      <c r="K200" s="17">
        <f t="shared" si="38"/>
        <v>27658</v>
      </c>
      <c r="L200" s="18">
        <f t="shared" si="38"/>
        <v>27658</v>
      </c>
      <c r="M200" s="10" t="s">
        <v>52</v>
      </c>
      <c r="N200" s="2" t="s">
        <v>245</v>
      </c>
      <c r="O200" s="2" t="s">
        <v>758</v>
      </c>
      <c r="P200" s="2" t="s">
        <v>61</v>
      </c>
      <c r="Q200" s="2" t="s">
        <v>62</v>
      </c>
      <c r="R200" s="2" t="s">
        <v>62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52</v>
      </c>
      <c r="AW200" s="2" t="s">
        <v>759</v>
      </c>
      <c r="AX200" s="2" t="s">
        <v>52</v>
      </c>
      <c r="AY200" s="2" t="s">
        <v>52</v>
      </c>
    </row>
    <row r="201" spans="1:51" ht="30" customHeight="1" x14ac:dyDescent="0.3">
      <c r="A201" s="10" t="s">
        <v>760</v>
      </c>
      <c r="B201" s="10" t="s">
        <v>761</v>
      </c>
      <c r="C201" s="10" t="s">
        <v>307</v>
      </c>
      <c r="D201" s="11">
        <v>2</v>
      </c>
      <c r="E201" s="17">
        <f>단가대비표!O24</f>
        <v>1137</v>
      </c>
      <c r="F201" s="18">
        <f>TRUNC(E201*D201,1)</f>
        <v>2274</v>
      </c>
      <c r="G201" s="17">
        <f>단가대비표!P24</f>
        <v>0</v>
      </c>
      <c r="H201" s="18">
        <f>TRUNC(G201*D201,1)</f>
        <v>0</v>
      </c>
      <c r="I201" s="17">
        <f>단가대비표!V24</f>
        <v>0</v>
      </c>
      <c r="J201" s="18">
        <f>TRUNC(I201*D201,1)</f>
        <v>0</v>
      </c>
      <c r="K201" s="17">
        <f t="shared" si="38"/>
        <v>1137</v>
      </c>
      <c r="L201" s="18">
        <f t="shared" si="38"/>
        <v>2274</v>
      </c>
      <c r="M201" s="10" t="s">
        <v>52</v>
      </c>
      <c r="N201" s="2" t="s">
        <v>245</v>
      </c>
      <c r="O201" s="2" t="s">
        <v>762</v>
      </c>
      <c r="P201" s="2" t="s">
        <v>62</v>
      </c>
      <c r="Q201" s="2" t="s">
        <v>62</v>
      </c>
      <c r="R201" s="2" t="s">
        <v>61</v>
      </c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52</v>
      </c>
      <c r="AW201" s="2" t="s">
        <v>763</v>
      </c>
      <c r="AX201" s="2" t="s">
        <v>52</v>
      </c>
      <c r="AY201" s="2" t="s">
        <v>52</v>
      </c>
    </row>
    <row r="202" spans="1:51" ht="30" customHeight="1" x14ac:dyDescent="0.3">
      <c r="A202" s="10" t="s">
        <v>351</v>
      </c>
      <c r="B202" s="10" t="s">
        <v>52</v>
      </c>
      <c r="C202" s="10" t="s">
        <v>52</v>
      </c>
      <c r="D202" s="11"/>
      <c r="E202" s="17"/>
      <c r="F202" s="18">
        <f>TRUNC(SUMIF(N199:N201, N198, F199:F201),0)</f>
        <v>2274</v>
      </c>
      <c r="G202" s="17"/>
      <c r="H202" s="18">
        <f>TRUNC(SUMIF(N199:N201, N198, H199:H201),0)</f>
        <v>656754</v>
      </c>
      <c r="I202" s="17"/>
      <c r="J202" s="18">
        <f>TRUNC(SUMIF(N199:N201, N198, J199:J201),0)</f>
        <v>0</v>
      </c>
      <c r="K202" s="17"/>
      <c r="L202" s="18">
        <f>F202+H202+J202</f>
        <v>659028</v>
      </c>
      <c r="M202" s="10" t="s">
        <v>52</v>
      </c>
      <c r="N202" s="2" t="s">
        <v>93</v>
      </c>
      <c r="O202" s="2" t="s">
        <v>93</v>
      </c>
      <c r="P202" s="2" t="s">
        <v>52</v>
      </c>
      <c r="Q202" s="2" t="s">
        <v>52</v>
      </c>
      <c r="R202" s="2" t="s">
        <v>52</v>
      </c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52</v>
      </c>
      <c r="AW202" s="2" t="s">
        <v>52</v>
      </c>
      <c r="AX202" s="2" t="s">
        <v>52</v>
      </c>
      <c r="AY202" s="2" t="s">
        <v>52</v>
      </c>
    </row>
    <row r="203" spans="1:51" ht="30" customHeight="1" x14ac:dyDescent="0.3">
      <c r="A203" s="11"/>
      <c r="B203" s="11"/>
      <c r="C203" s="11"/>
      <c r="D203" s="11"/>
      <c r="E203" s="17"/>
      <c r="F203" s="18"/>
      <c r="G203" s="17"/>
      <c r="H203" s="18"/>
      <c r="I203" s="17"/>
      <c r="J203" s="18"/>
      <c r="K203" s="17"/>
      <c r="L203" s="18"/>
      <c r="M203" s="11"/>
    </row>
    <row r="204" spans="1:51" ht="30" customHeight="1" x14ac:dyDescent="0.3">
      <c r="A204" s="48" t="s">
        <v>764</v>
      </c>
      <c r="B204" s="48"/>
      <c r="C204" s="48"/>
      <c r="D204" s="48"/>
      <c r="E204" s="49"/>
      <c r="F204" s="50"/>
      <c r="G204" s="49"/>
      <c r="H204" s="50"/>
      <c r="I204" s="49"/>
      <c r="J204" s="50"/>
      <c r="K204" s="49"/>
      <c r="L204" s="50"/>
      <c r="M204" s="48"/>
      <c r="N204" s="1" t="s">
        <v>249</v>
      </c>
    </row>
    <row r="205" spans="1:51" ht="30" customHeight="1" x14ac:dyDescent="0.3">
      <c r="A205" s="10" t="s">
        <v>767</v>
      </c>
      <c r="B205" s="10" t="s">
        <v>464</v>
      </c>
      <c r="C205" s="10" t="s">
        <v>465</v>
      </c>
      <c r="D205" s="11">
        <v>1.2E-2</v>
      </c>
      <c r="E205" s="17">
        <f>단가대비표!O114</f>
        <v>0</v>
      </c>
      <c r="F205" s="18">
        <f>TRUNC(E205*D205,1)</f>
        <v>0</v>
      </c>
      <c r="G205" s="17">
        <f>단가대비표!P114</f>
        <v>168742</v>
      </c>
      <c r="H205" s="18">
        <f>TRUNC(G205*D205,1)</f>
        <v>2024.9</v>
      </c>
      <c r="I205" s="17">
        <f>단가대비표!V114</f>
        <v>0</v>
      </c>
      <c r="J205" s="18">
        <f>TRUNC(I205*D205,1)</f>
        <v>0</v>
      </c>
      <c r="K205" s="17">
        <f>TRUNC(E205+G205+I205,1)</f>
        <v>168742</v>
      </c>
      <c r="L205" s="18">
        <f>TRUNC(F205+H205+J205,1)</f>
        <v>2024.9</v>
      </c>
      <c r="M205" s="10" t="s">
        <v>52</v>
      </c>
      <c r="N205" s="2" t="s">
        <v>249</v>
      </c>
      <c r="O205" s="2" t="s">
        <v>768</v>
      </c>
      <c r="P205" s="2" t="s">
        <v>62</v>
      </c>
      <c r="Q205" s="2" t="s">
        <v>62</v>
      </c>
      <c r="R205" s="2" t="s">
        <v>61</v>
      </c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52</v>
      </c>
      <c r="AW205" s="2" t="s">
        <v>769</v>
      </c>
      <c r="AX205" s="2" t="s">
        <v>52</v>
      </c>
      <c r="AY205" s="2" t="s">
        <v>52</v>
      </c>
    </row>
    <row r="206" spans="1:51" ht="30" customHeight="1" x14ac:dyDescent="0.3">
      <c r="A206" s="10" t="s">
        <v>463</v>
      </c>
      <c r="B206" s="10" t="s">
        <v>464</v>
      </c>
      <c r="C206" s="10" t="s">
        <v>465</v>
      </c>
      <c r="D206" s="11">
        <v>0.02</v>
      </c>
      <c r="E206" s="17">
        <f>단가대비표!O99</f>
        <v>0</v>
      </c>
      <c r="F206" s="18">
        <f>TRUNC(E206*D206,1)</f>
        <v>0</v>
      </c>
      <c r="G206" s="17">
        <f>단가대비표!P99</f>
        <v>138290</v>
      </c>
      <c r="H206" s="18">
        <f>TRUNC(G206*D206,1)</f>
        <v>2765.8</v>
      </c>
      <c r="I206" s="17">
        <f>단가대비표!V99</f>
        <v>0</v>
      </c>
      <c r="J206" s="18">
        <f>TRUNC(I206*D206,1)</f>
        <v>0</v>
      </c>
      <c r="K206" s="17">
        <f>TRUNC(E206+G206+I206,1)</f>
        <v>138290</v>
      </c>
      <c r="L206" s="18">
        <f>TRUNC(F206+H206+J206,1)</f>
        <v>2765.8</v>
      </c>
      <c r="M206" s="10" t="s">
        <v>52</v>
      </c>
      <c r="N206" s="2" t="s">
        <v>249</v>
      </c>
      <c r="O206" s="2" t="s">
        <v>466</v>
      </c>
      <c r="P206" s="2" t="s">
        <v>62</v>
      </c>
      <c r="Q206" s="2" t="s">
        <v>62</v>
      </c>
      <c r="R206" s="2" t="s">
        <v>61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52</v>
      </c>
      <c r="AW206" s="2" t="s">
        <v>770</v>
      </c>
      <c r="AX206" s="2" t="s">
        <v>52</v>
      </c>
      <c r="AY206" s="2" t="s">
        <v>52</v>
      </c>
    </row>
    <row r="207" spans="1:51" ht="30" customHeight="1" x14ac:dyDescent="0.3">
      <c r="A207" s="10" t="s">
        <v>351</v>
      </c>
      <c r="B207" s="10" t="s">
        <v>52</v>
      </c>
      <c r="C207" s="10" t="s">
        <v>52</v>
      </c>
      <c r="D207" s="11"/>
      <c r="E207" s="17"/>
      <c r="F207" s="18">
        <f>TRUNC(SUMIF(N205:N206, N204, F205:F206),0)</f>
        <v>0</v>
      </c>
      <c r="G207" s="17"/>
      <c r="H207" s="18">
        <f>TRUNC(SUMIF(N205:N206, N204, H205:H206),0)</f>
        <v>4790</v>
      </c>
      <c r="I207" s="17"/>
      <c r="J207" s="18">
        <f>TRUNC(SUMIF(N205:N206, N204, J205:J206),0)</f>
        <v>0</v>
      </c>
      <c r="K207" s="17"/>
      <c r="L207" s="18">
        <f>F207+H207+J207</f>
        <v>4790</v>
      </c>
      <c r="M207" s="10" t="s">
        <v>52</v>
      </c>
      <c r="N207" s="2" t="s">
        <v>93</v>
      </c>
      <c r="O207" s="2" t="s">
        <v>93</v>
      </c>
      <c r="P207" s="2" t="s">
        <v>52</v>
      </c>
      <c r="Q207" s="2" t="s">
        <v>52</v>
      </c>
      <c r="R207" s="2" t="s">
        <v>52</v>
      </c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52</v>
      </c>
      <c r="AW207" s="2" t="s">
        <v>52</v>
      </c>
      <c r="AX207" s="2" t="s">
        <v>52</v>
      </c>
      <c r="AY207" s="2" t="s">
        <v>52</v>
      </c>
    </row>
    <row r="208" spans="1:51" ht="30" customHeight="1" x14ac:dyDescent="0.3">
      <c r="A208" s="11"/>
      <c r="B208" s="11"/>
      <c r="C208" s="11"/>
      <c r="D208" s="11"/>
      <c r="E208" s="17"/>
      <c r="F208" s="18"/>
      <c r="G208" s="17"/>
      <c r="H208" s="18"/>
      <c r="I208" s="17"/>
      <c r="J208" s="18"/>
      <c r="K208" s="17"/>
      <c r="L208" s="18"/>
      <c r="M208" s="11"/>
    </row>
    <row r="209" spans="1:51" ht="30" customHeight="1" x14ac:dyDescent="0.3">
      <c r="A209" s="48" t="s">
        <v>771</v>
      </c>
      <c r="B209" s="48"/>
      <c r="C209" s="48"/>
      <c r="D209" s="48"/>
      <c r="E209" s="49"/>
      <c r="F209" s="50"/>
      <c r="G209" s="49"/>
      <c r="H209" s="50"/>
      <c r="I209" s="49"/>
      <c r="J209" s="50"/>
      <c r="K209" s="49"/>
      <c r="L209" s="50"/>
      <c r="M209" s="48"/>
      <c r="N209" s="1" t="s">
        <v>343</v>
      </c>
    </row>
    <row r="210" spans="1:51" ht="30" customHeight="1" x14ac:dyDescent="0.3">
      <c r="A210" s="10" t="s">
        <v>773</v>
      </c>
      <c r="B210" s="10" t="s">
        <v>464</v>
      </c>
      <c r="C210" s="10" t="s">
        <v>465</v>
      </c>
      <c r="D210" s="11">
        <v>0.28999999999999998</v>
      </c>
      <c r="E210" s="17">
        <f>단가대비표!O101</f>
        <v>0</v>
      </c>
      <c r="F210" s="18">
        <f>TRUNC(E210*D210,1)</f>
        <v>0</v>
      </c>
      <c r="G210" s="17">
        <f>단가대비표!P101</f>
        <v>234297</v>
      </c>
      <c r="H210" s="18">
        <f>TRUNC(G210*D210,1)</f>
        <v>67946.100000000006</v>
      </c>
      <c r="I210" s="17">
        <f>단가대비표!V101</f>
        <v>0</v>
      </c>
      <c r="J210" s="18">
        <f>TRUNC(I210*D210,1)</f>
        <v>0</v>
      </c>
      <c r="K210" s="17">
        <f t="shared" ref="K210:L213" si="39">TRUNC(E210+G210+I210,1)</f>
        <v>234297</v>
      </c>
      <c r="L210" s="18">
        <f t="shared" si="39"/>
        <v>67946.100000000006</v>
      </c>
      <c r="M210" s="10" t="s">
        <v>337</v>
      </c>
      <c r="N210" s="2" t="s">
        <v>52</v>
      </c>
      <c r="O210" s="2" t="s">
        <v>774</v>
      </c>
      <c r="P210" s="2" t="s">
        <v>62</v>
      </c>
      <c r="Q210" s="2" t="s">
        <v>62</v>
      </c>
      <c r="R210" s="2" t="s">
        <v>61</v>
      </c>
      <c r="S210" s="3"/>
      <c r="T210" s="3"/>
      <c r="U210" s="3"/>
      <c r="V210" s="3">
        <v>1</v>
      </c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52</v>
      </c>
      <c r="AW210" s="2" t="s">
        <v>775</v>
      </c>
      <c r="AX210" s="2" t="s">
        <v>52</v>
      </c>
      <c r="AY210" s="2" t="s">
        <v>340</v>
      </c>
    </row>
    <row r="211" spans="1:51" ht="30" customHeight="1" x14ac:dyDescent="0.3">
      <c r="A211" s="10" t="s">
        <v>557</v>
      </c>
      <c r="B211" s="10" t="s">
        <v>464</v>
      </c>
      <c r="C211" s="10" t="s">
        <v>465</v>
      </c>
      <c r="D211" s="11">
        <v>0.17</v>
      </c>
      <c r="E211" s="17">
        <f>단가대비표!O100</f>
        <v>0</v>
      </c>
      <c r="F211" s="18">
        <f>TRUNC(E211*D211,1)</f>
        <v>0</v>
      </c>
      <c r="G211" s="17">
        <f>단가대비표!P100</f>
        <v>166063</v>
      </c>
      <c r="H211" s="18">
        <f>TRUNC(G211*D211,1)</f>
        <v>28230.7</v>
      </c>
      <c r="I211" s="17">
        <f>단가대비표!V100</f>
        <v>0</v>
      </c>
      <c r="J211" s="18">
        <f>TRUNC(I211*D211,1)</f>
        <v>0</v>
      </c>
      <c r="K211" s="17">
        <f t="shared" si="39"/>
        <v>166063</v>
      </c>
      <c r="L211" s="18">
        <f t="shared" si="39"/>
        <v>28230.7</v>
      </c>
      <c r="M211" s="10" t="s">
        <v>337</v>
      </c>
      <c r="N211" s="2" t="s">
        <v>52</v>
      </c>
      <c r="O211" s="2" t="s">
        <v>558</v>
      </c>
      <c r="P211" s="2" t="s">
        <v>62</v>
      </c>
      <c r="Q211" s="2" t="s">
        <v>62</v>
      </c>
      <c r="R211" s="2" t="s">
        <v>61</v>
      </c>
      <c r="S211" s="3"/>
      <c r="T211" s="3"/>
      <c r="U211" s="3"/>
      <c r="V211" s="3">
        <v>1</v>
      </c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52</v>
      </c>
      <c r="AW211" s="2" t="s">
        <v>776</v>
      </c>
      <c r="AX211" s="2" t="s">
        <v>52</v>
      </c>
      <c r="AY211" s="2" t="s">
        <v>340</v>
      </c>
    </row>
    <row r="212" spans="1:51" ht="30" customHeight="1" x14ac:dyDescent="0.3">
      <c r="A212" s="10" t="s">
        <v>777</v>
      </c>
      <c r="B212" s="10" t="s">
        <v>778</v>
      </c>
      <c r="C212" s="10" t="s">
        <v>482</v>
      </c>
      <c r="D212" s="11">
        <v>1</v>
      </c>
      <c r="E212" s="17">
        <f>일위대가목록!E35</f>
        <v>6613</v>
      </c>
      <c r="F212" s="18">
        <f>TRUNC(E212*D212,1)</f>
        <v>6613</v>
      </c>
      <c r="G212" s="17">
        <f>일위대가목록!F35</f>
        <v>42267</v>
      </c>
      <c r="H212" s="18">
        <f>TRUNC(G212*D212,1)</f>
        <v>42267</v>
      </c>
      <c r="I212" s="17">
        <f>일위대가목록!G35</f>
        <v>26197</v>
      </c>
      <c r="J212" s="18">
        <f>TRUNC(I212*D212,1)</f>
        <v>26197</v>
      </c>
      <c r="K212" s="17">
        <f t="shared" si="39"/>
        <v>75077</v>
      </c>
      <c r="L212" s="18">
        <f t="shared" si="39"/>
        <v>75077</v>
      </c>
      <c r="M212" s="10" t="s">
        <v>337</v>
      </c>
      <c r="N212" s="2" t="s">
        <v>52</v>
      </c>
      <c r="O212" s="2" t="s">
        <v>779</v>
      </c>
      <c r="P212" s="2" t="s">
        <v>61</v>
      </c>
      <c r="Q212" s="2" t="s">
        <v>62</v>
      </c>
      <c r="R212" s="2" t="s">
        <v>62</v>
      </c>
      <c r="S212" s="3"/>
      <c r="T212" s="3"/>
      <c r="U212" s="3"/>
      <c r="V212" s="3">
        <v>1</v>
      </c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52</v>
      </c>
      <c r="AW212" s="2" t="s">
        <v>780</v>
      </c>
      <c r="AX212" s="2" t="s">
        <v>52</v>
      </c>
      <c r="AY212" s="2" t="s">
        <v>340</v>
      </c>
    </row>
    <row r="213" spans="1:51" ht="30" customHeight="1" x14ac:dyDescent="0.3">
      <c r="A213" s="10" t="s">
        <v>348</v>
      </c>
      <c r="B213" s="10" t="s">
        <v>349</v>
      </c>
      <c r="C213" s="10" t="s">
        <v>228</v>
      </c>
      <c r="D213" s="11">
        <v>1</v>
      </c>
      <c r="E213" s="17">
        <v>0</v>
      </c>
      <c r="F213" s="18">
        <f>TRUNC(E213*D213,1)</f>
        <v>0</v>
      </c>
      <c r="G213" s="17">
        <v>0</v>
      </c>
      <c r="H213" s="18">
        <f>TRUNC(G213*D213,1)</f>
        <v>0</v>
      </c>
      <c r="I213" s="17">
        <f>TRUNC(SUMIF(V210:V213, RIGHTB(O213, 1), L210:L213)*U213, 2)</f>
        <v>171253.8</v>
      </c>
      <c r="J213" s="18">
        <f>TRUNC(I213*D213,1)</f>
        <v>171253.8</v>
      </c>
      <c r="K213" s="17">
        <f t="shared" si="39"/>
        <v>171253.8</v>
      </c>
      <c r="L213" s="18">
        <f t="shared" si="39"/>
        <v>171253.8</v>
      </c>
      <c r="M213" s="10" t="s">
        <v>52</v>
      </c>
      <c r="N213" s="2" t="s">
        <v>343</v>
      </c>
      <c r="O213" s="2" t="s">
        <v>297</v>
      </c>
      <c r="P213" s="2" t="s">
        <v>62</v>
      </c>
      <c r="Q213" s="2" t="s">
        <v>62</v>
      </c>
      <c r="R213" s="2" t="s">
        <v>62</v>
      </c>
      <c r="S213" s="3">
        <v>3</v>
      </c>
      <c r="T213" s="3">
        <v>2</v>
      </c>
      <c r="U213" s="3">
        <v>1</v>
      </c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52</v>
      </c>
      <c r="AW213" s="2" t="s">
        <v>781</v>
      </c>
      <c r="AX213" s="2" t="s">
        <v>52</v>
      </c>
      <c r="AY213" s="2" t="s">
        <v>52</v>
      </c>
    </row>
    <row r="214" spans="1:51" ht="30" customHeight="1" x14ac:dyDescent="0.3">
      <c r="A214" s="10" t="s">
        <v>351</v>
      </c>
      <c r="B214" s="10" t="s">
        <v>52</v>
      </c>
      <c r="C214" s="10" t="s">
        <v>52</v>
      </c>
      <c r="D214" s="11"/>
      <c r="E214" s="17"/>
      <c r="F214" s="18">
        <f>TRUNC(SUMIF(N210:N213, N209, F210:F213),0)</f>
        <v>0</v>
      </c>
      <c r="G214" s="17"/>
      <c r="H214" s="18">
        <f>TRUNC(SUMIF(N210:N213, N209, H210:H213),0)</f>
        <v>0</v>
      </c>
      <c r="I214" s="17"/>
      <c r="J214" s="18">
        <f>TRUNC(SUMIF(N210:N213, N209, J210:J213),0)</f>
        <v>171253</v>
      </c>
      <c r="K214" s="17"/>
      <c r="L214" s="18">
        <f>F214+H214+J214</f>
        <v>171253</v>
      </c>
      <c r="M214" s="10" t="s">
        <v>52</v>
      </c>
      <c r="N214" s="2" t="s">
        <v>93</v>
      </c>
      <c r="O214" s="2" t="s">
        <v>93</v>
      </c>
      <c r="P214" s="2" t="s">
        <v>52</v>
      </c>
      <c r="Q214" s="2" t="s">
        <v>52</v>
      </c>
      <c r="R214" s="2" t="s">
        <v>52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52</v>
      </c>
      <c r="AW214" s="2" t="s">
        <v>52</v>
      </c>
      <c r="AX214" s="2" t="s">
        <v>52</v>
      </c>
      <c r="AY214" s="2" t="s">
        <v>52</v>
      </c>
    </row>
    <row r="215" spans="1:51" ht="30" customHeight="1" x14ac:dyDescent="0.3">
      <c r="A215" s="11"/>
      <c r="B215" s="11"/>
      <c r="C215" s="11"/>
      <c r="D215" s="11"/>
      <c r="E215" s="17"/>
      <c r="F215" s="18"/>
      <c r="G215" s="17"/>
      <c r="H215" s="18"/>
      <c r="I215" s="17"/>
      <c r="J215" s="18"/>
      <c r="K215" s="17"/>
      <c r="L215" s="18"/>
      <c r="M215" s="11"/>
    </row>
    <row r="216" spans="1:51" ht="30" customHeight="1" x14ac:dyDescent="0.3">
      <c r="A216" s="48" t="s">
        <v>782</v>
      </c>
      <c r="B216" s="48"/>
      <c r="C216" s="48"/>
      <c r="D216" s="48"/>
      <c r="E216" s="49"/>
      <c r="F216" s="50"/>
      <c r="G216" s="49"/>
      <c r="H216" s="50"/>
      <c r="I216" s="49"/>
      <c r="J216" s="50"/>
      <c r="K216" s="49"/>
      <c r="L216" s="50"/>
      <c r="M216" s="48"/>
      <c r="N216" s="1" t="s">
        <v>346</v>
      </c>
    </row>
    <row r="217" spans="1:51" ht="30" customHeight="1" x14ac:dyDescent="0.3">
      <c r="A217" s="10" t="s">
        <v>773</v>
      </c>
      <c r="B217" s="10" t="s">
        <v>464</v>
      </c>
      <c r="C217" s="10" t="s">
        <v>465</v>
      </c>
      <c r="D217" s="11">
        <v>0.28999999999999998</v>
      </c>
      <c r="E217" s="17">
        <f>단가대비표!O101</f>
        <v>0</v>
      </c>
      <c r="F217" s="18">
        <f>TRUNC(E217*D217,1)</f>
        <v>0</v>
      </c>
      <c r="G217" s="17">
        <f>단가대비표!P101</f>
        <v>234297</v>
      </c>
      <c r="H217" s="18">
        <f>TRUNC(G217*D217,1)</f>
        <v>67946.100000000006</v>
      </c>
      <c r="I217" s="17">
        <f>단가대비표!V101</f>
        <v>0</v>
      </c>
      <c r="J217" s="18">
        <f>TRUNC(I217*D217,1)</f>
        <v>0</v>
      </c>
      <c r="K217" s="17">
        <f t="shared" ref="K217:L220" si="40">TRUNC(E217+G217+I217,1)</f>
        <v>234297</v>
      </c>
      <c r="L217" s="18">
        <f t="shared" si="40"/>
        <v>67946.100000000006</v>
      </c>
      <c r="M217" s="10" t="s">
        <v>337</v>
      </c>
      <c r="N217" s="2" t="s">
        <v>52</v>
      </c>
      <c r="O217" s="2" t="s">
        <v>774</v>
      </c>
      <c r="P217" s="2" t="s">
        <v>62</v>
      </c>
      <c r="Q217" s="2" t="s">
        <v>62</v>
      </c>
      <c r="R217" s="2" t="s">
        <v>61</v>
      </c>
      <c r="S217" s="3"/>
      <c r="T217" s="3"/>
      <c r="U217" s="3"/>
      <c r="V217" s="3">
        <v>1</v>
      </c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784</v>
      </c>
      <c r="AX217" s="2" t="s">
        <v>52</v>
      </c>
      <c r="AY217" s="2" t="s">
        <v>340</v>
      </c>
    </row>
    <row r="218" spans="1:51" ht="30" customHeight="1" x14ac:dyDescent="0.3">
      <c r="A218" s="10" t="s">
        <v>557</v>
      </c>
      <c r="B218" s="10" t="s">
        <v>464</v>
      </c>
      <c r="C218" s="10" t="s">
        <v>465</v>
      </c>
      <c r="D218" s="11">
        <v>0.17</v>
      </c>
      <c r="E218" s="17">
        <f>단가대비표!O100</f>
        <v>0</v>
      </c>
      <c r="F218" s="18">
        <f>TRUNC(E218*D218,1)</f>
        <v>0</v>
      </c>
      <c r="G218" s="17">
        <f>단가대비표!P100</f>
        <v>166063</v>
      </c>
      <c r="H218" s="18">
        <f>TRUNC(G218*D218,1)</f>
        <v>28230.7</v>
      </c>
      <c r="I218" s="17">
        <f>단가대비표!V100</f>
        <v>0</v>
      </c>
      <c r="J218" s="18">
        <f>TRUNC(I218*D218,1)</f>
        <v>0</v>
      </c>
      <c r="K218" s="17">
        <f t="shared" si="40"/>
        <v>166063</v>
      </c>
      <c r="L218" s="18">
        <f t="shared" si="40"/>
        <v>28230.7</v>
      </c>
      <c r="M218" s="10" t="s">
        <v>337</v>
      </c>
      <c r="N218" s="2" t="s">
        <v>52</v>
      </c>
      <c r="O218" s="2" t="s">
        <v>558</v>
      </c>
      <c r="P218" s="2" t="s">
        <v>62</v>
      </c>
      <c r="Q218" s="2" t="s">
        <v>62</v>
      </c>
      <c r="R218" s="2" t="s">
        <v>61</v>
      </c>
      <c r="S218" s="3"/>
      <c r="T218" s="3"/>
      <c r="U218" s="3"/>
      <c r="V218" s="3">
        <v>1</v>
      </c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52</v>
      </c>
      <c r="AW218" s="2" t="s">
        <v>785</v>
      </c>
      <c r="AX218" s="2" t="s">
        <v>52</v>
      </c>
      <c r="AY218" s="2" t="s">
        <v>340</v>
      </c>
    </row>
    <row r="219" spans="1:51" ht="30" customHeight="1" x14ac:dyDescent="0.3">
      <c r="A219" s="10" t="s">
        <v>777</v>
      </c>
      <c r="B219" s="10" t="s">
        <v>778</v>
      </c>
      <c r="C219" s="10" t="s">
        <v>482</v>
      </c>
      <c r="D219" s="11">
        <v>1</v>
      </c>
      <c r="E219" s="17">
        <f>일위대가목록!E35</f>
        <v>6613</v>
      </c>
      <c r="F219" s="18">
        <f>TRUNC(E219*D219,1)</f>
        <v>6613</v>
      </c>
      <c r="G219" s="17">
        <f>일위대가목록!F35</f>
        <v>42267</v>
      </c>
      <c r="H219" s="18">
        <f>TRUNC(G219*D219,1)</f>
        <v>42267</v>
      </c>
      <c r="I219" s="17">
        <f>일위대가목록!G35</f>
        <v>26197</v>
      </c>
      <c r="J219" s="18">
        <f>TRUNC(I219*D219,1)</f>
        <v>26197</v>
      </c>
      <c r="K219" s="17">
        <f t="shared" si="40"/>
        <v>75077</v>
      </c>
      <c r="L219" s="18">
        <f t="shared" si="40"/>
        <v>75077</v>
      </c>
      <c r="M219" s="10" t="s">
        <v>337</v>
      </c>
      <c r="N219" s="2" t="s">
        <v>52</v>
      </c>
      <c r="O219" s="2" t="s">
        <v>779</v>
      </c>
      <c r="P219" s="2" t="s">
        <v>61</v>
      </c>
      <c r="Q219" s="2" t="s">
        <v>62</v>
      </c>
      <c r="R219" s="2" t="s">
        <v>62</v>
      </c>
      <c r="S219" s="3"/>
      <c r="T219" s="3"/>
      <c r="U219" s="3"/>
      <c r="V219" s="3">
        <v>1</v>
      </c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52</v>
      </c>
      <c r="AW219" s="2" t="s">
        <v>786</v>
      </c>
      <c r="AX219" s="2" t="s">
        <v>52</v>
      </c>
      <c r="AY219" s="2" t="s">
        <v>340</v>
      </c>
    </row>
    <row r="220" spans="1:51" ht="30" customHeight="1" x14ac:dyDescent="0.3">
      <c r="A220" s="10" t="s">
        <v>348</v>
      </c>
      <c r="B220" s="10" t="s">
        <v>349</v>
      </c>
      <c r="C220" s="10" t="s">
        <v>228</v>
      </c>
      <c r="D220" s="11">
        <v>1</v>
      </c>
      <c r="E220" s="17">
        <v>0</v>
      </c>
      <c r="F220" s="18">
        <f>TRUNC(E220*D220,1)</f>
        <v>0</v>
      </c>
      <c r="G220" s="17">
        <v>0</v>
      </c>
      <c r="H220" s="18">
        <f>TRUNC(G220*D220,1)</f>
        <v>0</v>
      </c>
      <c r="I220" s="17">
        <f>TRUNC(SUMIF(V217:V220, RIGHTB(O220, 1), L217:L220)*U220, 2)</f>
        <v>171253.8</v>
      </c>
      <c r="J220" s="18">
        <f>TRUNC(I220*D220,1)</f>
        <v>171253.8</v>
      </c>
      <c r="K220" s="17">
        <f t="shared" si="40"/>
        <v>171253.8</v>
      </c>
      <c r="L220" s="18">
        <f t="shared" si="40"/>
        <v>171253.8</v>
      </c>
      <c r="M220" s="10" t="s">
        <v>52</v>
      </c>
      <c r="N220" s="2" t="s">
        <v>346</v>
      </c>
      <c r="O220" s="2" t="s">
        <v>297</v>
      </c>
      <c r="P220" s="2" t="s">
        <v>62</v>
      </c>
      <c r="Q220" s="2" t="s">
        <v>62</v>
      </c>
      <c r="R220" s="2" t="s">
        <v>62</v>
      </c>
      <c r="S220" s="3">
        <v>3</v>
      </c>
      <c r="T220" s="3">
        <v>2</v>
      </c>
      <c r="U220" s="3">
        <v>1</v>
      </c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52</v>
      </c>
      <c r="AW220" s="2" t="s">
        <v>787</v>
      </c>
      <c r="AX220" s="2" t="s">
        <v>52</v>
      </c>
      <c r="AY220" s="2" t="s">
        <v>52</v>
      </c>
    </row>
    <row r="221" spans="1:51" ht="30" customHeight="1" x14ac:dyDescent="0.3">
      <c r="A221" s="10" t="s">
        <v>351</v>
      </c>
      <c r="B221" s="10" t="s">
        <v>52</v>
      </c>
      <c r="C221" s="10" t="s">
        <v>52</v>
      </c>
      <c r="D221" s="11"/>
      <c r="E221" s="17"/>
      <c r="F221" s="18">
        <f>TRUNC(SUMIF(N217:N220, N216, F217:F220),0)</f>
        <v>0</v>
      </c>
      <c r="G221" s="17"/>
      <c r="H221" s="18">
        <f>TRUNC(SUMIF(N217:N220, N216, H217:H220),0)</f>
        <v>0</v>
      </c>
      <c r="I221" s="17"/>
      <c r="J221" s="18">
        <f>TRUNC(SUMIF(N217:N220, N216, J217:J220),0)</f>
        <v>171253</v>
      </c>
      <c r="K221" s="17"/>
      <c r="L221" s="18">
        <f>F221+H221+J221</f>
        <v>171253</v>
      </c>
      <c r="M221" s="10" t="s">
        <v>52</v>
      </c>
      <c r="N221" s="2" t="s">
        <v>93</v>
      </c>
      <c r="O221" s="2" t="s">
        <v>93</v>
      </c>
      <c r="P221" s="2" t="s">
        <v>52</v>
      </c>
      <c r="Q221" s="2" t="s">
        <v>52</v>
      </c>
      <c r="R221" s="2" t="s">
        <v>52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52</v>
      </c>
      <c r="AW221" s="2" t="s">
        <v>52</v>
      </c>
      <c r="AX221" s="2" t="s">
        <v>52</v>
      </c>
      <c r="AY221" s="2" t="s">
        <v>52</v>
      </c>
    </row>
    <row r="222" spans="1:51" ht="30" customHeight="1" x14ac:dyDescent="0.3">
      <c r="A222" s="11"/>
      <c r="B222" s="11"/>
      <c r="C222" s="11"/>
      <c r="D222" s="11"/>
      <c r="E222" s="17"/>
      <c r="F222" s="18"/>
      <c r="G222" s="17"/>
      <c r="H222" s="18"/>
      <c r="I222" s="17"/>
      <c r="J222" s="18"/>
      <c r="K222" s="17"/>
      <c r="L222" s="18"/>
      <c r="M222" s="11"/>
    </row>
    <row r="223" spans="1:51" ht="30" customHeight="1" x14ac:dyDescent="0.3">
      <c r="A223" s="48" t="s">
        <v>788</v>
      </c>
      <c r="B223" s="48"/>
      <c r="C223" s="48"/>
      <c r="D223" s="48"/>
      <c r="E223" s="49"/>
      <c r="F223" s="50"/>
      <c r="G223" s="49"/>
      <c r="H223" s="50"/>
      <c r="I223" s="49"/>
      <c r="J223" s="50"/>
      <c r="K223" s="49"/>
      <c r="L223" s="50"/>
      <c r="M223" s="48"/>
      <c r="N223" s="1" t="s">
        <v>779</v>
      </c>
    </row>
    <row r="224" spans="1:51" ht="30" customHeight="1" x14ac:dyDescent="0.3">
      <c r="A224" s="10" t="s">
        <v>777</v>
      </c>
      <c r="B224" s="10" t="s">
        <v>778</v>
      </c>
      <c r="C224" s="10" t="s">
        <v>69</v>
      </c>
      <c r="D224" s="11">
        <v>0.2298</v>
      </c>
      <c r="E224" s="17">
        <f>단가대비표!O9</f>
        <v>0</v>
      </c>
      <c r="F224" s="18">
        <f>TRUNC(E224*D224,1)</f>
        <v>0</v>
      </c>
      <c r="G224" s="17">
        <f>단가대비표!P9</f>
        <v>0</v>
      </c>
      <c r="H224" s="18">
        <f>TRUNC(G224*D224,1)</f>
        <v>0</v>
      </c>
      <c r="I224" s="17">
        <f>단가대비표!V9</f>
        <v>114000</v>
      </c>
      <c r="J224" s="18">
        <f>TRUNC(I224*D224,1)</f>
        <v>26197.200000000001</v>
      </c>
      <c r="K224" s="17">
        <f t="shared" ref="K224:L227" si="41">TRUNC(E224+G224+I224,1)</f>
        <v>114000</v>
      </c>
      <c r="L224" s="18">
        <f t="shared" si="41"/>
        <v>26197.200000000001</v>
      </c>
      <c r="M224" s="10" t="s">
        <v>792</v>
      </c>
      <c r="N224" s="2" t="s">
        <v>779</v>
      </c>
      <c r="O224" s="2" t="s">
        <v>793</v>
      </c>
      <c r="P224" s="2" t="s">
        <v>62</v>
      </c>
      <c r="Q224" s="2" t="s">
        <v>62</v>
      </c>
      <c r="R224" s="2" t="s">
        <v>61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52</v>
      </c>
      <c r="AW224" s="2" t="s">
        <v>794</v>
      </c>
      <c r="AX224" s="2" t="s">
        <v>52</v>
      </c>
      <c r="AY224" s="2" t="s">
        <v>52</v>
      </c>
    </row>
    <row r="225" spans="1:51" ht="30" customHeight="1" x14ac:dyDescent="0.3">
      <c r="A225" s="10" t="s">
        <v>795</v>
      </c>
      <c r="B225" s="10" t="s">
        <v>796</v>
      </c>
      <c r="C225" s="10" t="s">
        <v>589</v>
      </c>
      <c r="D225" s="11">
        <v>3.8</v>
      </c>
      <c r="E225" s="17">
        <f>단가대비표!O22</f>
        <v>1252</v>
      </c>
      <c r="F225" s="18">
        <f>TRUNC(E225*D225,1)</f>
        <v>4757.6000000000004</v>
      </c>
      <c r="G225" s="17">
        <f>단가대비표!P22</f>
        <v>0</v>
      </c>
      <c r="H225" s="18">
        <f>TRUNC(G225*D225,1)</f>
        <v>0</v>
      </c>
      <c r="I225" s="17">
        <f>단가대비표!V22</f>
        <v>0</v>
      </c>
      <c r="J225" s="18">
        <f>TRUNC(I225*D225,1)</f>
        <v>0</v>
      </c>
      <c r="K225" s="17">
        <f t="shared" si="41"/>
        <v>1252</v>
      </c>
      <c r="L225" s="18">
        <f t="shared" si="41"/>
        <v>4757.6000000000004</v>
      </c>
      <c r="M225" s="10" t="s">
        <v>52</v>
      </c>
      <c r="N225" s="2" t="s">
        <v>779</v>
      </c>
      <c r="O225" s="2" t="s">
        <v>797</v>
      </c>
      <c r="P225" s="2" t="s">
        <v>62</v>
      </c>
      <c r="Q225" s="2" t="s">
        <v>62</v>
      </c>
      <c r="R225" s="2" t="s">
        <v>61</v>
      </c>
      <c r="S225" s="3"/>
      <c r="T225" s="3"/>
      <c r="U225" s="3"/>
      <c r="V225" s="3">
        <v>1</v>
      </c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52</v>
      </c>
      <c r="AW225" s="2" t="s">
        <v>798</v>
      </c>
      <c r="AX225" s="2" t="s">
        <v>52</v>
      </c>
      <c r="AY225" s="2" t="s">
        <v>52</v>
      </c>
    </row>
    <row r="226" spans="1:51" ht="30" customHeight="1" x14ac:dyDescent="0.3">
      <c r="A226" s="10" t="s">
        <v>452</v>
      </c>
      <c r="B226" s="10" t="s">
        <v>799</v>
      </c>
      <c r="C226" s="10" t="s">
        <v>228</v>
      </c>
      <c r="D226" s="11">
        <v>1</v>
      </c>
      <c r="E226" s="17">
        <f>TRUNC(SUMIF(V224:V227, RIGHTB(O226, 1), F224:F227)*U226, 2)</f>
        <v>1855.46</v>
      </c>
      <c r="F226" s="18">
        <f>TRUNC(E226*D226,1)</f>
        <v>1855.4</v>
      </c>
      <c r="G226" s="17">
        <v>0</v>
      </c>
      <c r="H226" s="18">
        <f>TRUNC(G226*D226,1)</f>
        <v>0</v>
      </c>
      <c r="I226" s="17">
        <v>0</v>
      </c>
      <c r="J226" s="18">
        <f>TRUNC(I226*D226,1)</f>
        <v>0</v>
      </c>
      <c r="K226" s="17">
        <f t="shared" si="41"/>
        <v>1855.4</v>
      </c>
      <c r="L226" s="18">
        <f t="shared" si="41"/>
        <v>1855.4</v>
      </c>
      <c r="M226" s="10" t="s">
        <v>52</v>
      </c>
      <c r="N226" s="2" t="s">
        <v>779</v>
      </c>
      <c r="O226" s="2" t="s">
        <v>297</v>
      </c>
      <c r="P226" s="2" t="s">
        <v>62</v>
      </c>
      <c r="Q226" s="2" t="s">
        <v>62</v>
      </c>
      <c r="R226" s="2" t="s">
        <v>62</v>
      </c>
      <c r="S226" s="3">
        <v>0</v>
      </c>
      <c r="T226" s="3">
        <v>0</v>
      </c>
      <c r="U226" s="3">
        <v>0.39</v>
      </c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52</v>
      </c>
      <c r="AW226" s="2" t="s">
        <v>800</v>
      </c>
      <c r="AX226" s="2" t="s">
        <v>52</v>
      </c>
      <c r="AY226" s="2" t="s">
        <v>52</v>
      </c>
    </row>
    <row r="227" spans="1:51" ht="30" customHeight="1" x14ac:dyDescent="0.3">
      <c r="A227" s="10" t="s">
        <v>801</v>
      </c>
      <c r="B227" s="10" t="s">
        <v>464</v>
      </c>
      <c r="C227" s="10" t="s">
        <v>465</v>
      </c>
      <c r="D227" s="11">
        <v>1</v>
      </c>
      <c r="E227" s="17">
        <f>TRUNC(단가대비표!O115*1/8*16/12*25/20, 1)</f>
        <v>0</v>
      </c>
      <c r="F227" s="18">
        <f>TRUNC(E227*D227,1)</f>
        <v>0</v>
      </c>
      <c r="G227" s="17">
        <f>TRUNC(단가대비표!P115*1/8*16/12*25/20, 1)</f>
        <v>42267.7</v>
      </c>
      <c r="H227" s="18">
        <f>TRUNC(G227*D227,1)</f>
        <v>42267.7</v>
      </c>
      <c r="I227" s="17">
        <f>TRUNC(단가대비표!V115*1/8*16/12*25/20, 1)</f>
        <v>0</v>
      </c>
      <c r="J227" s="18">
        <f>TRUNC(I227*D227,1)</f>
        <v>0</v>
      </c>
      <c r="K227" s="17">
        <f t="shared" si="41"/>
        <v>42267.7</v>
      </c>
      <c r="L227" s="18">
        <f t="shared" si="41"/>
        <v>42267.7</v>
      </c>
      <c r="M227" s="10" t="s">
        <v>52</v>
      </c>
      <c r="N227" s="2" t="s">
        <v>779</v>
      </c>
      <c r="O227" s="2" t="s">
        <v>802</v>
      </c>
      <c r="P227" s="2" t="s">
        <v>62</v>
      </c>
      <c r="Q227" s="2" t="s">
        <v>62</v>
      </c>
      <c r="R227" s="2" t="s">
        <v>61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803</v>
      </c>
      <c r="AX227" s="2" t="s">
        <v>61</v>
      </c>
      <c r="AY227" s="2" t="s">
        <v>52</v>
      </c>
    </row>
    <row r="228" spans="1:51" ht="30" customHeight="1" x14ac:dyDescent="0.3">
      <c r="A228" s="10" t="s">
        <v>351</v>
      </c>
      <c r="B228" s="10" t="s">
        <v>52</v>
      </c>
      <c r="C228" s="10" t="s">
        <v>52</v>
      </c>
      <c r="D228" s="11"/>
      <c r="E228" s="17"/>
      <c r="F228" s="18">
        <f>TRUNC(SUMIF(N224:N227, N223, F224:F227),0)</f>
        <v>6613</v>
      </c>
      <c r="G228" s="17"/>
      <c r="H228" s="18">
        <f>TRUNC(SUMIF(N224:N227, N223, H224:H227),0)</f>
        <v>42267</v>
      </c>
      <c r="I228" s="17"/>
      <c r="J228" s="18">
        <f>TRUNC(SUMIF(N224:N227, N223, J224:J227),0)</f>
        <v>26197</v>
      </c>
      <c r="K228" s="17"/>
      <c r="L228" s="18">
        <f>F228+H228+J228</f>
        <v>75077</v>
      </c>
      <c r="M228" s="10" t="s">
        <v>52</v>
      </c>
      <c r="N228" s="2" t="s">
        <v>93</v>
      </c>
      <c r="O228" s="2" t="s">
        <v>93</v>
      </c>
      <c r="P228" s="2" t="s">
        <v>52</v>
      </c>
      <c r="Q228" s="2" t="s">
        <v>52</v>
      </c>
      <c r="R228" s="2" t="s">
        <v>52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52</v>
      </c>
      <c r="AW228" s="2" t="s">
        <v>52</v>
      </c>
      <c r="AX228" s="2" t="s">
        <v>52</v>
      </c>
      <c r="AY228" s="2" t="s">
        <v>52</v>
      </c>
    </row>
    <row r="229" spans="1:51" ht="30" customHeight="1" x14ac:dyDescent="0.3">
      <c r="A229" s="11"/>
      <c r="B229" s="11"/>
      <c r="C229" s="11"/>
      <c r="D229" s="11"/>
      <c r="E229" s="17"/>
      <c r="F229" s="18"/>
      <c r="G229" s="17"/>
      <c r="H229" s="18"/>
      <c r="I229" s="17"/>
      <c r="J229" s="18"/>
      <c r="K229" s="17"/>
      <c r="L229" s="18"/>
      <c r="M229" s="11"/>
    </row>
    <row r="230" spans="1:51" ht="30" customHeight="1" x14ac:dyDescent="0.3">
      <c r="A230" s="48" t="s">
        <v>804</v>
      </c>
      <c r="B230" s="48"/>
      <c r="C230" s="48"/>
      <c r="D230" s="48"/>
      <c r="E230" s="49"/>
      <c r="F230" s="50"/>
      <c r="G230" s="49"/>
      <c r="H230" s="50"/>
      <c r="I230" s="49"/>
      <c r="J230" s="50"/>
      <c r="K230" s="49"/>
      <c r="L230" s="50"/>
      <c r="M230" s="48"/>
      <c r="N230" s="1" t="s">
        <v>393</v>
      </c>
    </row>
    <row r="231" spans="1:51" ht="30" customHeight="1" x14ac:dyDescent="0.3">
      <c r="A231" s="10" t="s">
        <v>773</v>
      </c>
      <c r="B231" s="10" t="s">
        <v>464</v>
      </c>
      <c r="C231" s="10" t="s">
        <v>465</v>
      </c>
      <c r="D231" s="11">
        <v>0.25</v>
      </c>
      <c r="E231" s="17">
        <f>단가대비표!O101</f>
        <v>0</v>
      </c>
      <c r="F231" s="18">
        <f>TRUNC(E231*D231,1)</f>
        <v>0</v>
      </c>
      <c r="G231" s="17">
        <f>단가대비표!P101</f>
        <v>234297</v>
      </c>
      <c r="H231" s="18">
        <f>TRUNC(G231*D231,1)</f>
        <v>58574.2</v>
      </c>
      <c r="I231" s="17">
        <f>단가대비표!V101</f>
        <v>0</v>
      </c>
      <c r="J231" s="18">
        <f>TRUNC(I231*D231,1)</f>
        <v>0</v>
      </c>
      <c r="K231" s="17">
        <f>TRUNC(E231+G231+I231,1)</f>
        <v>234297</v>
      </c>
      <c r="L231" s="18">
        <f>TRUNC(F231+H231+J231,1)</f>
        <v>58574.2</v>
      </c>
      <c r="M231" s="10" t="s">
        <v>52</v>
      </c>
      <c r="N231" s="2" t="s">
        <v>393</v>
      </c>
      <c r="O231" s="2" t="s">
        <v>774</v>
      </c>
      <c r="P231" s="2" t="s">
        <v>62</v>
      </c>
      <c r="Q231" s="2" t="s">
        <v>62</v>
      </c>
      <c r="R231" s="2" t="s">
        <v>61</v>
      </c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52</v>
      </c>
      <c r="AW231" s="2" t="s">
        <v>806</v>
      </c>
      <c r="AX231" s="2" t="s">
        <v>52</v>
      </c>
      <c r="AY231" s="2" t="s">
        <v>52</v>
      </c>
    </row>
    <row r="232" spans="1:51" ht="30" customHeight="1" x14ac:dyDescent="0.3">
      <c r="A232" s="10" t="s">
        <v>463</v>
      </c>
      <c r="B232" s="10" t="s">
        <v>464</v>
      </c>
      <c r="C232" s="10" t="s">
        <v>465</v>
      </c>
      <c r="D232" s="11">
        <v>0.14000000000000001</v>
      </c>
      <c r="E232" s="17">
        <f>단가대비표!O99</f>
        <v>0</v>
      </c>
      <c r="F232" s="18">
        <f>TRUNC(E232*D232,1)</f>
        <v>0</v>
      </c>
      <c r="G232" s="17">
        <f>단가대비표!P99</f>
        <v>138290</v>
      </c>
      <c r="H232" s="18">
        <f>TRUNC(G232*D232,1)</f>
        <v>19360.599999999999</v>
      </c>
      <c r="I232" s="17">
        <f>단가대비표!V99</f>
        <v>0</v>
      </c>
      <c r="J232" s="18">
        <f>TRUNC(I232*D232,1)</f>
        <v>0</v>
      </c>
      <c r="K232" s="17">
        <f>TRUNC(E232+G232+I232,1)</f>
        <v>138290</v>
      </c>
      <c r="L232" s="18">
        <f>TRUNC(F232+H232+J232,1)</f>
        <v>19360.599999999999</v>
      </c>
      <c r="M232" s="10" t="s">
        <v>52</v>
      </c>
      <c r="N232" s="2" t="s">
        <v>393</v>
      </c>
      <c r="O232" s="2" t="s">
        <v>466</v>
      </c>
      <c r="P232" s="2" t="s">
        <v>62</v>
      </c>
      <c r="Q232" s="2" t="s">
        <v>62</v>
      </c>
      <c r="R232" s="2" t="s">
        <v>61</v>
      </c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52</v>
      </c>
      <c r="AW232" s="2" t="s">
        <v>807</v>
      </c>
      <c r="AX232" s="2" t="s">
        <v>52</v>
      </c>
      <c r="AY232" s="2" t="s">
        <v>52</v>
      </c>
    </row>
    <row r="233" spans="1:51" ht="30" customHeight="1" x14ac:dyDescent="0.3">
      <c r="A233" s="10" t="s">
        <v>351</v>
      </c>
      <c r="B233" s="10" t="s">
        <v>52</v>
      </c>
      <c r="C233" s="10" t="s">
        <v>52</v>
      </c>
      <c r="D233" s="11"/>
      <c r="E233" s="17"/>
      <c r="F233" s="18">
        <f>TRUNC(SUMIF(N231:N232, N230, F231:F232),0)</f>
        <v>0</v>
      </c>
      <c r="G233" s="17"/>
      <c r="H233" s="18">
        <f>TRUNC(SUMIF(N231:N232, N230, H231:H232),0)</f>
        <v>77934</v>
      </c>
      <c r="I233" s="17"/>
      <c r="J233" s="18">
        <f>TRUNC(SUMIF(N231:N232, N230, J231:J232),0)</f>
        <v>0</v>
      </c>
      <c r="K233" s="17"/>
      <c r="L233" s="18">
        <f>F233+H233+J233</f>
        <v>77934</v>
      </c>
      <c r="M233" s="10" t="s">
        <v>52</v>
      </c>
      <c r="N233" s="2" t="s">
        <v>93</v>
      </c>
      <c r="O233" s="2" t="s">
        <v>93</v>
      </c>
      <c r="P233" s="2" t="s">
        <v>52</v>
      </c>
      <c r="Q233" s="2" t="s">
        <v>52</v>
      </c>
      <c r="R233" s="2" t="s">
        <v>52</v>
      </c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52</v>
      </c>
      <c r="AW233" s="2" t="s">
        <v>52</v>
      </c>
      <c r="AX233" s="2" t="s">
        <v>52</v>
      </c>
      <c r="AY233" s="2" t="s">
        <v>52</v>
      </c>
    </row>
    <row r="234" spans="1:51" ht="30" customHeight="1" x14ac:dyDescent="0.3">
      <c r="A234" s="11"/>
      <c r="B234" s="11"/>
      <c r="C234" s="11"/>
      <c r="D234" s="11"/>
      <c r="E234" s="17"/>
      <c r="F234" s="18"/>
      <c r="G234" s="17"/>
      <c r="H234" s="18"/>
      <c r="I234" s="17"/>
      <c r="J234" s="18"/>
      <c r="K234" s="17"/>
      <c r="L234" s="18"/>
      <c r="M234" s="11"/>
    </row>
    <row r="235" spans="1:51" ht="30" customHeight="1" x14ac:dyDescent="0.3">
      <c r="A235" s="48" t="s">
        <v>808</v>
      </c>
      <c r="B235" s="48"/>
      <c r="C235" s="48"/>
      <c r="D235" s="48"/>
      <c r="E235" s="49"/>
      <c r="F235" s="50"/>
      <c r="G235" s="49"/>
      <c r="H235" s="50"/>
      <c r="I235" s="49"/>
      <c r="J235" s="50"/>
      <c r="K235" s="49"/>
      <c r="L235" s="50"/>
      <c r="M235" s="48"/>
      <c r="N235" s="1" t="s">
        <v>440</v>
      </c>
    </row>
    <row r="236" spans="1:51" ht="30" customHeight="1" x14ac:dyDescent="0.3">
      <c r="A236" s="10" t="s">
        <v>773</v>
      </c>
      <c r="B236" s="10" t="s">
        <v>464</v>
      </c>
      <c r="C236" s="10" t="s">
        <v>465</v>
      </c>
      <c r="D236" s="11">
        <v>0.04</v>
      </c>
      <c r="E236" s="17">
        <f>단가대비표!O101</f>
        <v>0</v>
      </c>
      <c r="F236" s="18">
        <f>TRUNC(E236*D236,1)</f>
        <v>0</v>
      </c>
      <c r="G236" s="17">
        <f>단가대비표!P101</f>
        <v>234297</v>
      </c>
      <c r="H236" s="18">
        <f>TRUNC(G236*D236,1)</f>
        <v>9371.7999999999993</v>
      </c>
      <c r="I236" s="17">
        <f>단가대비표!V101</f>
        <v>0</v>
      </c>
      <c r="J236" s="18">
        <f>TRUNC(I236*D236,1)</f>
        <v>0</v>
      </c>
      <c r="K236" s="17">
        <f>TRUNC(E236+G236+I236,1)</f>
        <v>234297</v>
      </c>
      <c r="L236" s="18">
        <f>TRUNC(F236+H236+J236,1)</f>
        <v>9371.7999999999993</v>
      </c>
      <c r="M236" s="10" t="s">
        <v>52</v>
      </c>
      <c r="N236" s="2" t="s">
        <v>440</v>
      </c>
      <c r="O236" s="2" t="s">
        <v>774</v>
      </c>
      <c r="P236" s="2" t="s">
        <v>62</v>
      </c>
      <c r="Q236" s="2" t="s">
        <v>62</v>
      </c>
      <c r="R236" s="2" t="s">
        <v>61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811</v>
      </c>
      <c r="AX236" s="2" t="s">
        <v>52</v>
      </c>
      <c r="AY236" s="2" t="s">
        <v>52</v>
      </c>
    </row>
    <row r="237" spans="1:51" ht="30" customHeight="1" x14ac:dyDescent="0.3">
      <c r="A237" s="10" t="s">
        <v>463</v>
      </c>
      <c r="B237" s="10" t="s">
        <v>464</v>
      </c>
      <c r="C237" s="10" t="s">
        <v>465</v>
      </c>
      <c r="D237" s="11">
        <v>0.01</v>
      </c>
      <c r="E237" s="17">
        <f>단가대비표!O99</f>
        <v>0</v>
      </c>
      <c r="F237" s="18">
        <f>TRUNC(E237*D237,1)</f>
        <v>0</v>
      </c>
      <c r="G237" s="17">
        <f>단가대비표!P99</f>
        <v>138290</v>
      </c>
      <c r="H237" s="18">
        <f>TRUNC(G237*D237,1)</f>
        <v>1382.9</v>
      </c>
      <c r="I237" s="17">
        <f>단가대비표!V99</f>
        <v>0</v>
      </c>
      <c r="J237" s="18">
        <f>TRUNC(I237*D237,1)</f>
        <v>0</v>
      </c>
      <c r="K237" s="17">
        <f>TRUNC(E237+G237+I237,1)</f>
        <v>138290</v>
      </c>
      <c r="L237" s="18">
        <f>TRUNC(F237+H237+J237,1)</f>
        <v>1382.9</v>
      </c>
      <c r="M237" s="10" t="s">
        <v>52</v>
      </c>
      <c r="N237" s="2" t="s">
        <v>440</v>
      </c>
      <c r="O237" s="2" t="s">
        <v>466</v>
      </c>
      <c r="P237" s="2" t="s">
        <v>62</v>
      </c>
      <c r="Q237" s="2" t="s">
        <v>62</v>
      </c>
      <c r="R237" s="2" t="s">
        <v>61</v>
      </c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52</v>
      </c>
      <c r="AW237" s="2" t="s">
        <v>812</v>
      </c>
      <c r="AX237" s="2" t="s">
        <v>52</v>
      </c>
      <c r="AY237" s="2" t="s">
        <v>52</v>
      </c>
    </row>
    <row r="238" spans="1:51" ht="30" customHeight="1" x14ac:dyDescent="0.3">
      <c r="A238" s="10" t="s">
        <v>351</v>
      </c>
      <c r="B238" s="10" t="s">
        <v>52</v>
      </c>
      <c r="C238" s="10" t="s">
        <v>52</v>
      </c>
      <c r="D238" s="11"/>
      <c r="E238" s="17"/>
      <c r="F238" s="18">
        <f>TRUNC(SUMIF(N236:N237, N235, F236:F237),0)</f>
        <v>0</v>
      </c>
      <c r="G238" s="17"/>
      <c r="H238" s="18">
        <f>TRUNC(SUMIF(N236:N237, N235, H236:H237),0)</f>
        <v>10754</v>
      </c>
      <c r="I238" s="17"/>
      <c r="J238" s="18">
        <f>TRUNC(SUMIF(N236:N237, N235, J236:J237),0)</f>
        <v>0</v>
      </c>
      <c r="K238" s="17"/>
      <c r="L238" s="18">
        <f>F238+H238+J238</f>
        <v>10754</v>
      </c>
      <c r="M238" s="10" t="s">
        <v>52</v>
      </c>
      <c r="N238" s="2" t="s">
        <v>93</v>
      </c>
      <c r="O238" s="2" t="s">
        <v>93</v>
      </c>
      <c r="P238" s="2" t="s">
        <v>52</v>
      </c>
      <c r="Q238" s="2" t="s">
        <v>52</v>
      </c>
      <c r="R238" s="2" t="s">
        <v>52</v>
      </c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52</v>
      </c>
      <c r="AW238" s="2" t="s">
        <v>52</v>
      </c>
      <c r="AX238" s="2" t="s">
        <v>52</v>
      </c>
      <c r="AY238" s="2" t="s">
        <v>52</v>
      </c>
    </row>
    <row r="239" spans="1:51" ht="30" customHeight="1" x14ac:dyDescent="0.3">
      <c r="A239" s="11"/>
      <c r="B239" s="11"/>
      <c r="C239" s="11"/>
      <c r="D239" s="11"/>
      <c r="E239" s="17"/>
      <c r="F239" s="18"/>
      <c r="G239" s="17"/>
      <c r="H239" s="18"/>
      <c r="I239" s="17"/>
      <c r="J239" s="18"/>
      <c r="K239" s="17"/>
      <c r="L239" s="18"/>
      <c r="M239" s="11"/>
    </row>
    <row r="240" spans="1:51" ht="30" customHeight="1" x14ac:dyDescent="0.3">
      <c r="A240" s="48" t="s">
        <v>813</v>
      </c>
      <c r="B240" s="48"/>
      <c r="C240" s="48"/>
      <c r="D240" s="48"/>
      <c r="E240" s="49"/>
      <c r="F240" s="50"/>
      <c r="G240" s="49"/>
      <c r="H240" s="50"/>
      <c r="I240" s="49"/>
      <c r="J240" s="50"/>
      <c r="K240" s="49"/>
      <c r="L240" s="50"/>
      <c r="M240" s="48"/>
      <c r="N240" s="1" t="s">
        <v>444</v>
      </c>
    </row>
    <row r="241" spans="1:51" ht="30" customHeight="1" x14ac:dyDescent="0.3">
      <c r="A241" s="10" t="s">
        <v>815</v>
      </c>
      <c r="B241" s="10" t="s">
        <v>816</v>
      </c>
      <c r="C241" s="10" t="s">
        <v>817</v>
      </c>
      <c r="D241" s="11">
        <v>0.52629999999999999</v>
      </c>
      <c r="E241" s="17">
        <f>단가대비표!O25</f>
        <v>19500</v>
      </c>
      <c r="F241" s="18">
        <f>TRUNC(E241*D241,1)</f>
        <v>10262.799999999999</v>
      </c>
      <c r="G241" s="17">
        <f>단가대비표!P25</f>
        <v>0</v>
      </c>
      <c r="H241" s="18">
        <f>TRUNC(G241*D241,1)</f>
        <v>0</v>
      </c>
      <c r="I241" s="17">
        <f>단가대비표!V25</f>
        <v>0</v>
      </c>
      <c r="J241" s="18">
        <f>TRUNC(I241*D241,1)</f>
        <v>0</v>
      </c>
      <c r="K241" s="17">
        <f>TRUNC(E241+G241+I241,1)</f>
        <v>19500</v>
      </c>
      <c r="L241" s="18">
        <f>TRUNC(F241+H241+J241,1)</f>
        <v>10262.799999999999</v>
      </c>
      <c r="M241" s="10" t="s">
        <v>337</v>
      </c>
      <c r="N241" s="2" t="s">
        <v>52</v>
      </c>
      <c r="O241" s="2" t="s">
        <v>818</v>
      </c>
      <c r="P241" s="2" t="s">
        <v>62</v>
      </c>
      <c r="Q241" s="2" t="s">
        <v>62</v>
      </c>
      <c r="R241" s="2" t="s">
        <v>61</v>
      </c>
      <c r="S241" s="3"/>
      <c r="T241" s="3"/>
      <c r="U241" s="3"/>
      <c r="V241" s="3">
        <v>1</v>
      </c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52</v>
      </c>
      <c r="AW241" s="2" t="s">
        <v>819</v>
      </c>
      <c r="AX241" s="2" t="s">
        <v>52</v>
      </c>
      <c r="AY241" s="2" t="s">
        <v>340</v>
      </c>
    </row>
    <row r="242" spans="1:51" ht="30" customHeight="1" x14ac:dyDescent="0.3">
      <c r="A242" s="10" t="s">
        <v>820</v>
      </c>
      <c r="B242" s="10" t="s">
        <v>427</v>
      </c>
      <c r="C242" s="10" t="s">
        <v>228</v>
      </c>
      <c r="D242" s="11">
        <v>1</v>
      </c>
      <c r="E242" s="17">
        <f>TRUNC(SUMIF(V241:V242, RIGHTB(O242, 1), F241:F242)*U242, 2)</f>
        <v>923.65</v>
      </c>
      <c r="F242" s="18">
        <f>TRUNC(E242*D242,1)</f>
        <v>923.6</v>
      </c>
      <c r="G242" s="17">
        <v>0</v>
      </c>
      <c r="H242" s="18">
        <f>TRUNC(G242*D242,1)</f>
        <v>0</v>
      </c>
      <c r="I242" s="17">
        <v>0</v>
      </c>
      <c r="J242" s="18">
        <f>TRUNC(I242*D242,1)</f>
        <v>0</v>
      </c>
      <c r="K242" s="17">
        <f>TRUNC(E242+G242+I242,1)</f>
        <v>923.6</v>
      </c>
      <c r="L242" s="18">
        <f>TRUNC(F242+H242+J242,1)</f>
        <v>923.6</v>
      </c>
      <c r="M242" s="10" t="s">
        <v>52</v>
      </c>
      <c r="N242" s="2" t="s">
        <v>444</v>
      </c>
      <c r="O242" s="2" t="s">
        <v>297</v>
      </c>
      <c r="P242" s="2" t="s">
        <v>62</v>
      </c>
      <c r="Q242" s="2" t="s">
        <v>62</v>
      </c>
      <c r="R242" s="2" t="s">
        <v>62</v>
      </c>
      <c r="S242" s="3">
        <v>0</v>
      </c>
      <c r="T242" s="3">
        <v>0</v>
      </c>
      <c r="U242" s="3">
        <v>0.09</v>
      </c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2" t="s">
        <v>52</v>
      </c>
      <c r="AW242" s="2" t="s">
        <v>821</v>
      </c>
      <c r="AX242" s="2" t="s">
        <v>52</v>
      </c>
      <c r="AY242" s="2" t="s">
        <v>52</v>
      </c>
    </row>
    <row r="243" spans="1:51" ht="30" customHeight="1" x14ac:dyDescent="0.3">
      <c r="A243" s="10" t="s">
        <v>351</v>
      </c>
      <c r="B243" s="10" t="s">
        <v>52</v>
      </c>
      <c r="C243" s="10" t="s">
        <v>52</v>
      </c>
      <c r="D243" s="11"/>
      <c r="E243" s="17"/>
      <c r="F243" s="18">
        <f>TRUNC(SUMIF(N241:N242, N240, F241:F242),0)</f>
        <v>923</v>
      </c>
      <c r="G243" s="17"/>
      <c r="H243" s="18">
        <f>TRUNC(SUMIF(N241:N242, N240, H241:H242),0)</f>
        <v>0</v>
      </c>
      <c r="I243" s="17"/>
      <c r="J243" s="18">
        <f>TRUNC(SUMIF(N241:N242, N240, J241:J242),0)</f>
        <v>0</v>
      </c>
      <c r="K243" s="17"/>
      <c r="L243" s="18">
        <f>F243+H243+J243</f>
        <v>923</v>
      </c>
      <c r="M243" s="10" t="s">
        <v>52</v>
      </c>
      <c r="N243" s="2" t="s">
        <v>93</v>
      </c>
      <c r="O243" s="2" t="s">
        <v>93</v>
      </c>
      <c r="P243" s="2" t="s">
        <v>52</v>
      </c>
      <c r="Q243" s="2" t="s">
        <v>52</v>
      </c>
      <c r="R243" s="2" t="s">
        <v>52</v>
      </c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52</v>
      </c>
      <c r="AW243" s="2" t="s">
        <v>52</v>
      </c>
      <c r="AX243" s="2" t="s">
        <v>52</v>
      </c>
      <c r="AY243" s="2" t="s">
        <v>52</v>
      </c>
    </row>
    <row r="244" spans="1:51" ht="30" customHeight="1" x14ac:dyDescent="0.3">
      <c r="A244" s="11"/>
      <c r="B244" s="11"/>
      <c r="C244" s="11"/>
      <c r="D244" s="11"/>
      <c r="E244" s="17"/>
      <c r="F244" s="18"/>
      <c r="G244" s="17"/>
      <c r="H244" s="18"/>
      <c r="I244" s="17"/>
      <c r="J244" s="18"/>
      <c r="K244" s="17"/>
      <c r="L244" s="18"/>
      <c r="M244" s="11"/>
    </row>
    <row r="245" spans="1:51" ht="30" customHeight="1" x14ac:dyDescent="0.3">
      <c r="A245" s="48" t="s">
        <v>822</v>
      </c>
      <c r="B245" s="48"/>
      <c r="C245" s="48"/>
      <c r="D245" s="48"/>
      <c r="E245" s="49"/>
      <c r="F245" s="50"/>
      <c r="G245" s="49"/>
      <c r="H245" s="50"/>
      <c r="I245" s="49"/>
      <c r="J245" s="50"/>
      <c r="K245" s="49"/>
      <c r="L245" s="50"/>
      <c r="M245" s="48"/>
      <c r="N245" s="1" t="s">
        <v>458</v>
      </c>
    </row>
    <row r="246" spans="1:51" ht="30" customHeight="1" x14ac:dyDescent="0.3">
      <c r="A246" s="10" t="s">
        <v>825</v>
      </c>
      <c r="B246" s="10" t="s">
        <v>464</v>
      </c>
      <c r="C246" s="10" t="s">
        <v>465</v>
      </c>
      <c r="D246" s="11">
        <v>0.57999999999999996</v>
      </c>
      <c r="E246" s="17">
        <f>단가대비표!O102</f>
        <v>0</v>
      </c>
      <c r="F246" s="18">
        <f>TRUNC(E246*D246,1)</f>
        <v>0</v>
      </c>
      <c r="G246" s="17">
        <f>단가대비표!P102</f>
        <v>215964</v>
      </c>
      <c r="H246" s="18">
        <f>TRUNC(G246*D246,1)</f>
        <v>125259.1</v>
      </c>
      <c r="I246" s="17">
        <f>단가대비표!V102</f>
        <v>0</v>
      </c>
      <c r="J246" s="18">
        <f>TRUNC(I246*D246,1)</f>
        <v>0</v>
      </c>
      <c r="K246" s="17">
        <f>TRUNC(E246+G246+I246,1)</f>
        <v>215964</v>
      </c>
      <c r="L246" s="18">
        <f>TRUNC(F246+H246+J246,1)</f>
        <v>125259.1</v>
      </c>
      <c r="M246" s="10" t="s">
        <v>52</v>
      </c>
      <c r="N246" s="2" t="s">
        <v>458</v>
      </c>
      <c r="O246" s="2" t="s">
        <v>826</v>
      </c>
      <c r="P246" s="2" t="s">
        <v>62</v>
      </c>
      <c r="Q246" s="2" t="s">
        <v>62</v>
      </c>
      <c r="R246" s="2" t="s">
        <v>61</v>
      </c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52</v>
      </c>
      <c r="AW246" s="2" t="s">
        <v>827</v>
      </c>
      <c r="AX246" s="2" t="s">
        <v>52</v>
      </c>
      <c r="AY246" s="2" t="s">
        <v>52</v>
      </c>
    </row>
    <row r="247" spans="1:51" ht="30" customHeight="1" x14ac:dyDescent="0.3">
      <c r="A247" s="10" t="s">
        <v>463</v>
      </c>
      <c r="B247" s="10" t="s">
        <v>464</v>
      </c>
      <c r="C247" s="10" t="s">
        <v>465</v>
      </c>
      <c r="D247" s="11">
        <v>0.23</v>
      </c>
      <c r="E247" s="17">
        <f>단가대비표!O99</f>
        <v>0</v>
      </c>
      <c r="F247" s="18">
        <f>TRUNC(E247*D247,1)</f>
        <v>0</v>
      </c>
      <c r="G247" s="17">
        <f>단가대비표!P99</f>
        <v>138290</v>
      </c>
      <c r="H247" s="18">
        <f>TRUNC(G247*D247,1)</f>
        <v>31806.7</v>
      </c>
      <c r="I247" s="17">
        <f>단가대비표!V99</f>
        <v>0</v>
      </c>
      <c r="J247" s="18">
        <f>TRUNC(I247*D247,1)</f>
        <v>0</v>
      </c>
      <c r="K247" s="17">
        <f>TRUNC(E247+G247+I247,1)</f>
        <v>138290</v>
      </c>
      <c r="L247" s="18">
        <f>TRUNC(F247+H247+J247,1)</f>
        <v>31806.7</v>
      </c>
      <c r="M247" s="10" t="s">
        <v>52</v>
      </c>
      <c r="N247" s="2" t="s">
        <v>458</v>
      </c>
      <c r="O247" s="2" t="s">
        <v>466</v>
      </c>
      <c r="P247" s="2" t="s">
        <v>62</v>
      </c>
      <c r="Q247" s="2" t="s">
        <v>62</v>
      </c>
      <c r="R247" s="2" t="s">
        <v>61</v>
      </c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52</v>
      </c>
      <c r="AW247" s="2" t="s">
        <v>828</v>
      </c>
      <c r="AX247" s="2" t="s">
        <v>52</v>
      </c>
      <c r="AY247" s="2" t="s">
        <v>52</v>
      </c>
    </row>
    <row r="248" spans="1:51" ht="30" customHeight="1" x14ac:dyDescent="0.3">
      <c r="A248" s="10" t="s">
        <v>351</v>
      </c>
      <c r="B248" s="10" t="s">
        <v>52</v>
      </c>
      <c r="C248" s="10" t="s">
        <v>52</v>
      </c>
      <c r="D248" s="11"/>
      <c r="E248" s="17"/>
      <c r="F248" s="18">
        <f>TRUNC(SUMIF(N246:N247, N245, F246:F247),0)</f>
        <v>0</v>
      </c>
      <c r="G248" s="17"/>
      <c r="H248" s="18">
        <f>TRUNC(SUMIF(N246:N247, N245, H246:H247),0)</f>
        <v>157065</v>
      </c>
      <c r="I248" s="17"/>
      <c r="J248" s="18">
        <f>TRUNC(SUMIF(N246:N247, N245, J246:J247),0)</f>
        <v>0</v>
      </c>
      <c r="K248" s="17"/>
      <c r="L248" s="18">
        <f>F248+H248+J248</f>
        <v>157065</v>
      </c>
      <c r="M248" s="10" t="s">
        <v>52</v>
      </c>
      <c r="N248" s="2" t="s">
        <v>93</v>
      </c>
      <c r="O248" s="2" t="s">
        <v>93</v>
      </c>
      <c r="P248" s="2" t="s">
        <v>52</v>
      </c>
      <c r="Q248" s="2" t="s">
        <v>52</v>
      </c>
      <c r="R248" s="2" t="s">
        <v>52</v>
      </c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52</v>
      </c>
      <c r="AW248" s="2" t="s">
        <v>52</v>
      </c>
      <c r="AX248" s="2" t="s">
        <v>52</v>
      </c>
      <c r="AY248" s="2" t="s">
        <v>52</v>
      </c>
    </row>
    <row r="249" spans="1:51" ht="30" customHeight="1" x14ac:dyDescent="0.3">
      <c r="A249" s="11"/>
      <c r="B249" s="11"/>
      <c r="C249" s="11"/>
      <c r="D249" s="11"/>
      <c r="E249" s="17"/>
      <c r="F249" s="18"/>
      <c r="G249" s="17"/>
      <c r="H249" s="18"/>
      <c r="I249" s="17"/>
      <c r="J249" s="18"/>
      <c r="K249" s="17"/>
      <c r="L249" s="18"/>
      <c r="M249" s="11"/>
    </row>
    <row r="250" spans="1:51" ht="30" customHeight="1" x14ac:dyDescent="0.3">
      <c r="A250" s="48" t="s">
        <v>829</v>
      </c>
      <c r="B250" s="48"/>
      <c r="C250" s="48"/>
      <c r="D250" s="48"/>
      <c r="E250" s="49"/>
      <c r="F250" s="50"/>
      <c r="G250" s="49"/>
      <c r="H250" s="50"/>
      <c r="I250" s="49"/>
      <c r="J250" s="50"/>
      <c r="K250" s="49"/>
      <c r="L250" s="50"/>
      <c r="M250" s="48"/>
      <c r="N250" s="1" t="s">
        <v>830</v>
      </c>
    </row>
    <row r="251" spans="1:51" ht="30" customHeight="1" x14ac:dyDescent="0.3">
      <c r="A251" s="10" t="s">
        <v>480</v>
      </c>
      <c r="B251" s="10" t="s">
        <v>831</v>
      </c>
      <c r="C251" s="10" t="s">
        <v>69</v>
      </c>
      <c r="D251" s="11">
        <v>0.20849999999999999</v>
      </c>
      <c r="E251" s="17">
        <f>단가대비표!O6</f>
        <v>0</v>
      </c>
      <c r="F251" s="18">
        <f>TRUNC(E251*D251,1)</f>
        <v>0</v>
      </c>
      <c r="G251" s="17">
        <f>단가대비표!P6</f>
        <v>0</v>
      </c>
      <c r="H251" s="18">
        <f>TRUNC(G251*D251,1)</f>
        <v>0</v>
      </c>
      <c r="I251" s="17">
        <f>단가대비표!V6</f>
        <v>102313</v>
      </c>
      <c r="J251" s="18">
        <f>TRUNC(I251*D251,1)</f>
        <v>21332.2</v>
      </c>
      <c r="K251" s="17">
        <f t="shared" ref="K251:L254" si="42">TRUNC(E251+G251+I251,1)</f>
        <v>102313</v>
      </c>
      <c r="L251" s="18">
        <f t="shared" si="42"/>
        <v>21332.2</v>
      </c>
      <c r="M251" s="10" t="s">
        <v>792</v>
      </c>
      <c r="N251" s="2" t="s">
        <v>830</v>
      </c>
      <c r="O251" s="2" t="s">
        <v>834</v>
      </c>
      <c r="P251" s="2" t="s">
        <v>62</v>
      </c>
      <c r="Q251" s="2" t="s">
        <v>62</v>
      </c>
      <c r="R251" s="2" t="s">
        <v>61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835</v>
      </c>
      <c r="AX251" s="2" t="s">
        <v>52</v>
      </c>
      <c r="AY251" s="2" t="s">
        <v>52</v>
      </c>
    </row>
    <row r="252" spans="1:51" ht="30" customHeight="1" x14ac:dyDescent="0.3">
      <c r="A252" s="10" t="s">
        <v>795</v>
      </c>
      <c r="B252" s="10" t="s">
        <v>796</v>
      </c>
      <c r="C252" s="10" t="s">
        <v>589</v>
      </c>
      <c r="D252" s="11">
        <v>11.6</v>
      </c>
      <c r="E252" s="17">
        <f>단가대비표!O22</f>
        <v>1252</v>
      </c>
      <c r="F252" s="18">
        <f>TRUNC(E252*D252,1)</f>
        <v>14523.2</v>
      </c>
      <c r="G252" s="17">
        <f>단가대비표!P22</f>
        <v>0</v>
      </c>
      <c r="H252" s="18">
        <f>TRUNC(G252*D252,1)</f>
        <v>0</v>
      </c>
      <c r="I252" s="17">
        <f>단가대비표!V22</f>
        <v>0</v>
      </c>
      <c r="J252" s="18">
        <f>TRUNC(I252*D252,1)</f>
        <v>0</v>
      </c>
      <c r="K252" s="17">
        <f t="shared" si="42"/>
        <v>1252</v>
      </c>
      <c r="L252" s="18">
        <f t="shared" si="42"/>
        <v>14523.2</v>
      </c>
      <c r="M252" s="10" t="s">
        <v>52</v>
      </c>
      <c r="N252" s="2" t="s">
        <v>830</v>
      </c>
      <c r="O252" s="2" t="s">
        <v>797</v>
      </c>
      <c r="P252" s="2" t="s">
        <v>62</v>
      </c>
      <c r="Q252" s="2" t="s">
        <v>62</v>
      </c>
      <c r="R252" s="2" t="s">
        <v>61</v>
      </c>
      <c r="S252" s="3"/>
      <c r="T252" s="3"/>
      <c r="U252" s="3"/>
      <c r="V252" s="3">
        <v>1</v>
      </c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52</v>
      </c>
      <c r="AW252" s="2" t="s">
        <v>836</v>
      </c>
      <c r="AX252" s="2" t="s">
        <v>52</v>
      </c>
      <c r="AY252" s="2" t="s">
        <v>52</v>
      </c>
    </row>
    <row r="253" spans="1:51" ht="30" customHeight="1" x14ac:dyDescent="0.3">
      <c r="A253" s="10" t="s">
        <v>452</v>
      </c>
      <c r="B253" s="10" t="s">
        <v>837</v>
      </c>
      <c r="C253" s="10" t="s">
        <v>228</v>
      </c>
      <c r="D253" s="11">
        <v>1</v>
      </c>
      <c r="E253" s="17">
        <f>TRUNC(SUMIF(V251:V254, RIGHTB(O253, 1), F251:F254)*U253, 2)</f>
        <v>3195.1</v>
      </c>
      <c r="F253" s="18">
        <f>TRUNC(E253*D253,1)</f>
        <v>3195.1</v>
      </c>
      <c r="G253" s="17">
        <v>0</v>
      </c>
      <c r="H253" s="18">
        <f>TRUNC(G253*D253,1)</f>
        <v>0</v>
      </c>
      <c r="I253" s="17">
        <v>0</v>
      </c>
      <c r="J253" s="18">
        <f>TRUNC(I253*D253,1)</f>
        <v>0</v>
      </c>
      <c r="K253" s="17">
        <f t="shared" si="42"/>
        <v>3195.1</v>
      </c>
      <c r="L253" s="18">
        <f t="shared" si="42"/>
        <v>3195.1</v>
      </c>
      <c r="M253" s="10" t="s">
        <v>52</v>
      </c>
      <c r="N253" s="2" t="s">
        <v>830</v>
      </c>
      <c r="O253" s="2" t="s">
        <v>297</v>
      </c>
      <c r="P253" s="2" t="s">
        <v>62</v>
      </c>
      <c r="Q253" s="2" t="s">
        <v>62</v>
      </c>
      <c r="R253" s="2" t="s">
        <v>62</v>
      </c>
      <c r="S253" s="3">
        <v>0</v>
      </c>
      <c r="T253" s="3">
        <v>0</v>
      </c>
      <c r="U253" s="3">
        <v>0.22</v>
      </c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52</v>
      </c>
      <c r="AW253" s="2" t="s">
        <v>838</v>
      </c>
      <c r="AX253" s="2" t="s">
        <v>52</v>
      </c>
      <c r="AY253" s="2" t="s">
        <v>52</v>
      </c>
    </row>
    <row r="254" spans="1:51" ht="30" customHeight="1" x14ac:dyDescent="0.3">
      <c r="A254" s="10" t="s">
        <v>801</v>
      </c>
      <c r="B254" s="10" t="s">
        <v>464</v>
      </c>
      <c r="C254" s="10" t="s">
        <v>465</v>
      </c>
      <c r="D254" s="11">
        <v>1</v>
      </c>
      <c r="E254" s="17">
        <f>TRUNC(단가대비표!O115*1/8*16/12*25/20, 1)</f>
        <v>0</v>
      </c>
      <c r="F254" s="18">
        <f>TRUNC(E254*D254,1)</f>
        <v>0</v>
      </c>
      <c r="G254" s="17">
        <f>TRUNC(단가대비표!P115*1/8*16/12*25/20, 1)</f>
        <v>42267.7</v>
      </c>
      <c r="H254" s="18">
        <f>TRUNC(G254*D254,1)</f>
        <v>42267.7</v>
      </c>
      <c r="I254" s="17">
        <f>TRUNC(단가대비표!V115*1/8*16/12*25/20, 1)</f>
        <v>0</v>
      </c>
      <c r="J254" s="18">
        <f>TRUNC(I254*D254,1)</f>
        <v>0</v>
      </c>
      <c r="K254" s="17">
        <f t="shared" si="42"/>
        <v>42267.7</v>
      </c>
      <c r="L254" s="18">
        <f t="shared" si="42"/>
        <v>42267.7</v>
      </c>
      <c r="M254" s="10" t="s">
        <v>52</v>
      </c>
      <c r="N254" s="2" t="s">
        <v>830</v>
      </c>
      <c r="O254" s="2" t="s">
        <v>802</v>
      </c>
      <c r="P254" s="2" t="s">
        <v>62</v>
      </c>
      <c r="Q254" s="2" t="s">
        <v>62</v>
      </c>
      <c r="R254" s="2" t="s">
        <v>61</v>
      </c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2" t="s">
        <v>52</v>
      </c>
      <c r="AW254" s="2" t="s">
        <v>839</v>
      </c>
      <c r="AX254" s="2" t="s">
        <v>61</v>
      </c>
      <c r="AY254" s="2" t="s">
        <v>52</v>
      </c>
    </row>
    <row r="255" spans="1:51" ht="30" customHeight="1" x14ac:dyDescent="0.3">
      <c r="A255" s="10" t="s">
        <v>351</v>
      </c>
      <c r="B255" s="10" t="s">
        <v>52</v>
      </c>
      <c r="C255" s="10" t="s">
        <v>52</v>
      </c>
      <c r="D255" s="11"/>
      <c r="E255" s="17"/>
      <c r="F255" s="18">
        <f>TRUNC(SUMIF(N251:N254, N250, F251:F254),0)</f>
        <v>17718</v>
      </c>
      <c r="G255" s="17"/>
      <c r="H255" s="18">
        <f>TRUNC(SUMIF(N251:N254, N250, H251:H254),0)</f>
        <v>42267</v>
      </c>
      <c r="I255" s="17"/>
      <c r="J255" s="18">
        <f>TRUNC(SUMIF(N251:N254, N250, J251:J254),0)</f>
        <v>21332</v>
      </c>
      <c r="K255" s="17"/>
      <c r="L255" s="18">
        <f>F255+H255+J255</f>
        <v>81317</v>
      </c>
      <c r="M255" s="10" t="s">
        <v>52</v>
      </c>
      <c r="N255" s="2" t="s">
        <v>93</v>
      </c>
      <c r="O255" s="2" t="s">
        <v>93</v>
      </c>
      <c r="P255" s="2" t="s">
        <v>52</v>
      </c>
      <c r="Q255" s="2" t="s">
        <v>52</v>
      </c>
      <c r="R255" s="2" t="s">
        <v>52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52</v>
      </c>
      <c r="AW255" s="2" t="s">
        <v>52</v>
      </c>
      <c r="AX255" s="2" t="s">
        <v>52</v>
      </c>
      <c r="AY255" s="2" t="s">
        <v>52</v>
      </c>
    </row>
    <row r="256" spans="1:51" ht="30" customHeight="1" x14ac:dyDescent="0.3">
      <c r="A256" s="11"/>
      <c r="B256" s="11"/>
      <c r="C256" s="11"/>
      <c r="D256" s="11"/>
      <c r="E256" s="17"/>
      <c r="F256" s="18"/>
      <c r="G256" s="17"/>
      <c r="H256" s="18"/>
      <c r="I256" s="17"/>
      <c r="J256" s="18"/>
      <c r="K256" s="17"/>
      <c r="L256" s="18"/>
      <c r="M256" s="11"/>
    </row>
    <row r="257" spans="1:51" ht="30" customHeight="1" x14ac:dyDescent="0.3">
      <c r="A257" s="48" t="s">
        <v>840</v>
      </c>
      <c r="B257" s="48"/>
      <c r="C257" s="48"/>
      <c r="D257" s="48"/>
      <c r="E257" s="49"/>
      <c r="F257" s="50"/>
      <c r="G257" s="49"/>
      <c r="H257" s="50"/>
      <c r="I257" s="49"/>
      <c r="J257" s="50"/>
      <c r="K257" s="49"/>
      <c r="L257" s="50"/>
      <c r="M257" s="48"/>
      <c r="N257" s="1" t="s">
        <v>841</v>
      </c>
    </row>
    <row r="258" spans="1:51" ht="30" customHeight="1" x14ac:dyDescent="0.3">
      <c r="A258" s="10" t="s">
        <v>842</v>
      </c>
      <c r="B258" s="10" t="s">
        <v>843</v>
      </c>
      <c r="C258" s="10" t="s">
        <v>69</v>
      </c>
      <c r="D258" s="11">
        <v>0.37080000000000002</v>
      </c>
      <c r="E258" s="17">
        <f>단가대비표!O8</f>
        <v>0</v>
      </c>
      <c r="F258" s="18">
        <f>TRUNC(E258*D258,1)</f>
        <v>0</v>
      </c>
      <c r="G258" s="17">
        <f>단가대비표!P8</f>
        <v>0</v>
      </c>
      <c r="H258" s="18">
        <f>TRUNC(G258*D258,1)</f>
        <v>0</v>
      </c>
      <c r="I258" s="17">
        <f>단가대비표!V8</f>
        <v>1428</v>
      </c>
      <c r="J258" s="18">
        <f>TRUNC(I258*D258,1)</f>
        <v>529.5</v>
      </c>
      <c r="K258" s="17">
        <f t="shared" ref="K258:L261" si="43">TRUNC(E258+G258+I258,1)</f>
        <v>1428</v>
      </c>
      <c r="L258" s="18">
        <f t="shared" si="43"/>
        <v>529.5</v>
      </c>
      <c r="M258" s="10" t="s">
        <v>792</v>
      </c>
      <c r="N258" s="2" t="s">
        <v>841</v>
      </c>
      <c r="O258" s="2" t="s">
        <v>846</v>
      </c>
      <c r="P258" s="2" t="s">
        <v>62</v>
      </c>
      <c r="Q258" s="2" t="s">
        <v>62</v>
      </c>
      <c r="R258" s="2" t="s">
        <v>61</v>
      </c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52</v>
      </c>
      <c r="AW258" s="2" t="s">
        <v>847</v>
      </c>
      <c r="AX258" s="2" t="s">
        <v>52</v>
      </c>
      <c r="AY258" s="2" t="s">
        <v>52</v>
      </c>
    </row>
    <row r="259" spans="1:51" ht="30" customHeight="1" x14ac:dyDescent="0.3">
      <c r="A259" s="10" t="s">
        <v>848</v>
      </c>
      <c r="B259" s="10" t="s">
        <v>849</v>
      </c>
      <c r="C259" s="10" t="s">
        <v>589</v>
      </c>
      <c r="D259" s="11">
        <v>1</v>
      </c>
      <c r="E259" s="17">
        <f>단가대비표!O23</f>
        <v>1445</v>
      </c>
      <c r="F259" s="18">
        <f>TRUNC(E259*D259,1)</f>
        <v>1445</v>
      </c>
      <c r="G259" s="17">
        <f>단가대비표!P23</f>
        <v>0</v>
      </c>
      <c r="H259" s="18">
        <f>TRUNC(G259*D259,1)</f>
        <v>0</v>
      </c>
      <c r="I259" s="17">
        <f>단가대비표!V23</f>
        <v>0</v>
      </c>
      <c r="J259" s="18">
        <f>TRUNC(I259*D259,1)</f>
        <v>0</v>
      </c>
      <c r="K259" s="17">
        <f t="shared" si="43"/>
        <v>1445</v>
      </c>
      <c r="L259" s="18">
        <f t="shared" si="43"/>
        <v>1445</v>
      </c>
      <c r="M259" s="10" t="s">
        <v>52</v>
      </c>
      <c r="N259" s="2" t="s">
        <v>841</v>
      </c>
      <c r="O259" s="2" t="s">
        <v>850</v>
      </c>
      <c r="P259" s="2" t="s">
        <v>62</v>
      </c>
      <c r="Q259" s="2" t="s">
        <v>62</v>
      </c>
      <c r="R259" s="2" t="s">
        <v>61</v>
      </c>
      <c r="S259" s="3"/>
      <c r="T259" s="3"/>
      <c r="U259" s="3"/>
      <c r="V259" s="3">
        <v>1</v>
      </c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52</v>
      </c>
      <c r="AW259" s="2" t="s">
        <v>851</v>
      </c>
      <c r="AX259" s="2" t="s">
        <v>52</v>
      </c>
      <c r="AY259" s="2" t="s">
        <v>52</v>
      </c>
    </row>
    <row r="260" spans="1:51" ht="30" customHeight="1" x14ac:dyDescent="0.3">
      <c r="A260" s="10" t="s">
        <v>452</v>
      </c>
      <c r="B260" s="10" t="s">
        <v>852</v>
      </c>
      <c r="C260" s="10" t="s">
        <v>228</v>
      </c>
      <c r="D260" s="11">
        <v>1</v>
      </c>
      <c r="E260" s="17">
        <f>TRUNC(SUMIF(V258:V261, RIGHTB(O260, 1), F258:F261)*U260, 2)</f>
        <v>289</v>
      </c>
      <c r="F260" s="18">
        <f>TRUNC(E260*D260,1)</f>
        <v>289</v>
      </c>
      <c r="G260" s="17">
        <v>0</v>
      </c>
      <c r="H260" s="18">
        <f>TRUNC(G260*D260,1)</f>
        <v>0</v>
      </c>
      <c r="I260" s="17">
        <v>0</v>
      </c>
      <c r="J260" s="18">
        <f>TRUNC(I260*D260,1)</f>
        <v>0</v>
      </c>
      <c r="K260" s="17">
        <f t="shared" si="43"/>
        <v>289</v>
      </c>
      <c r="L260" s="18">
        <f t="shared" si="43"/>
        <v>289</v>
      </c>
      <c r="M260" s="10" t="s">
        <v>52</v>
      </c>
      <c r="N260" s="2" t="s">
        <v>841</v>
      </c>
      <c r="O260" s="2" t="s">
        <v>297</v>
      </c>
      <c r="P260" s="2" t="s">
        <v>62</v>
      </c>
      <c r="Q260" s="2" t="s">
        <v>62</v>
      </c>
      <c r="R260" s="2" t="s">
        <v>62</v>
      </c>
      <c r="S260" s="3">
        <v>0</v>
      </c>
      <c r="T260" s="3">
        <v>0</v>
      </c>
      <c r="U260" s="3">
        <v>0.2</v>
      </c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2" t="s">
        <v>52</v>
      </c>
      <c r="AW260" s="2" t="s">
        <v>853</v>
      </c>
      <c r="AX260" s="2" t="s">
        <v>52</v>
      </c>
      <c r="AY260" s="2" t="s">
        <v>52</v>
      </c>
    </row>
    <row r="261" spans="1:51" ht="30" customHeight="1" x14ac:dyDescent="0.3">
      <c r="A261" s="10" t="s">
        <v>854</v>
      </c>
      <c r="B261" s="10" t="s">
        <v>464</v>
      </c>
      <c r="C261" s="10" t="s">
        <v>465</v>
      </c>
      <c r="D261" s="11">
        <v>1</v>
      </c>
      <c r="E261" s="17">
        <f>TRUNC(단가대비표!O117*1/8*16/12*25/20, 1)</f>
        <v>0</v>
      </c>
      <c r="F261" s="18">
        <f>TRUNC(E261*D261,1)</f>
        <v>0</v>
      </c>
      <c r="G261" s="17">
        <f>TRUNC(단가대비표!P117*1/8*16/12*25/20, 1)</f>
        <v>28949.1</v>
      </c>
      <c r="H261" s="18">
        <f>TRUNC(G261*D261,1)</f>
        <v>28949.1</v>
      </c>
      <c r="I261" s="17">
        <f>TRUNC(단가대비표!V117*1/8*16/12*25/20, 1)</f>
        <v>0</v>
      </c>
      <c r="J261" s="18">
        <f>TRUNC(I261*D261,1)</f>
        <v>0</v>
      </c>
      <c r="K261" s="17">
        <f t="shared" si="43"/>
        <v>28949.1</v>
      </c>
      <c r="L261" s="18">
        <f t="shared" si="43"/>
        <v>28949.1</v>
      </c>
      <c r="M261" s="10" t="s">
        <v>52</v>
      </c>
      <c r="N261" s="2" t="s">
        <v>841</v>
      </c>
      <c r="O261" s="2" t="s">
        <v>855</v>
      </c>
      <c r="P261" s="2" t="s">
        <v>62</v>
      </c>
      <c r="Q261" s="2" t="s">
        <v>62</v>
      </c>
      <c r="R261" s="2" t="s">
        <v>61</v>
      </c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2" t="s">
        <v>52</v>
      </c>
      <c r="AW261" s="2" t="s">
        <v>856</v>
      </c>
      <c r="AX261" s="2" t="s">
        <v>61</v>
      </c>
      <c r="AY261" s="2" t="s">
        <v>52</v>
      </c>
    </row>
    <row r="262" spans="1:51" ht="30" customHeight="1" x14ac:dyDescent="0.3">
      <c r="A262" s="10" t="s">
        <v>351</v>
      </c>
      <c r="B262" s="10" t="s">
        <v>52</v>
      </c>
      <c r="C262" s="10" t="s">
        <v>52</v>
      </c>
      <c r="D262" s="11"/>
      <c r="E262" s="17"/>
      <c r="F262" s="18">
        <f>TRUNC(SUMIF(N258:N261, N257, F258:F261),0)</f>
        <v>1734</v>
      </c>
      <c r="G262" s="17"/>
      <c r="H262" s="18">
        <f>TRUNC(SUMIF(N258:N261, N257, H258:H261),0)</f>
        <v>28949</v>
      </c>
      <c r="I262" s="17"/>
      <c r="J262" s="18">
        <f>TRUNC(SUMIF(N258:N261, N257, J258:J261),0)</f>
        <v>529</v>
      </c>
      <c r="K262" s="17"/>
      <c r="L262" s="18">
        <f>F262+H262+J262</f>
        <v>31212</v>
      </c>
      <c r="M262" s="10" t="s">
        <v>52</v>
      </c>
      <c r="N262" s="2" t="s">
        <v>93</v>
      </c>
      <c r="O262" s="2" t="s">
        <v>93</v>
      </c>
      <c r="P262" s="2" t="s">
        <v>52</v>
      </c>
      <c r="Q262" s="2" t="s">
        <v>52</v>
      </c>
      <c r="R262" s="2" t="s">
        <v>52</v>
      </c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52</v>
      </c>
      <c r="AW262" s="2" t="s">
        <v>52</v>
      </c>
      <c r="AX262" s="2" t="s">
        <v>52</v>
      </c>
      <c r="AY262" s="2" t="s">
        <v>52</v>
      </c>
    </row>
    <row r="263" spans="1:51" ht="30" customHeight="1" x14ac:dyDescent="0.3">
      <c r="A263" s="11"/>
      <c r="B263" s="11"/>
      <c r="C263" s="11"/>
      <c r="D263" s="11"/>
      <c r="E263" s="17"/>
      <c r="F263" s="18"/>
      <c r="G263" s="17"/>
      <c r="H263" s="18"/>
      <c r="I263" s="17"/>
      <c r="J263" s="18"/>
      <c r="K263" s="17"/>
      <c r="L263" s="18"/>
      <c r="M263" s="11"/>
    </row>
    <row r="264" spans="1:51" ht="30" customHeight="1" x14ac:dyDescent="0.3">
      <c r="A264" s="48" t="s">
        <v>857</v>
      </c>
      <c r="B264" s="48"/>
      <c r="C264" s="48"/>
      <c r="D264" s="48"/>
      <c r="E264" s="49"/>
      <c r="F264" s="50"/>
      <c r="G264" s="49"/>
      <c r="H264" s="50"/>
      <c r="I264" s="49"/>
      <c r="J264" s="50"/>
      <c r="K264" s="49"/>
      <c r="L264" s="50"/>
      <c r="M264" s="48"/>
      <c r="N264" s="1" t="s">
        <v>483</v>
      </c>
    </row>
    <row r="265" spans="1:51" ht="30" customHeight="1" x14ac:dyDescent="0.3">
      <c r="A265" s="10" t="s">
        <v>480</v>
      </c>
      <c r="B265" s="10" t="s">
        <v>481</v>
      </c>
      <c r="C265" s="10" t="s">
        <v>69</v>
      </c>
      <c r="D265" s="11">
        <v>0.20849999999999999</v>
      </c>
      <c r="E265" s="17">
        <f>단가대비표!O5</f>
        <v>0</v>
      </c>
      <c r="F265" s="18">
        <f>TRUNC(E265*D265,1)</f>
        <v>0</v>
      </c>
      <c r="G265" s="17">
        <f>단가대비표!P5</f>
        <v>0</v>
      </c>
      <c r="H265" s="18">
        <f>TRUNC(G265*D265,1)</f>
        <v>0</v>
      </c>
      <c r="I265" s="17">
        <f>단가대비표!V5</f>
        <v>59000</v>
      </c>
      <c r="J265" s="18">
        <f>TRUNC(I265*D265,1)</f>
        <v>12301.5</v>
      </c>
      <c r="K265" s="17">
        <f t="shared" ref="K265:L268" si="44">TRUNC(E265+G265+I265,1)</f>
        <v>59000</v>
      </c>
      <c r="L265" s="18">
        <f t="shared" si="44"/>
        <v>12301.5</v>
      </c>
      <c r="M265" s="10" t="s">
        <v>792</v>
      </c>
      <c r="N265" s="2" t="s">
        <v>483</v>
      </c>
      <c r="O265" s="2" t="s">
        <v>859</v>
      </c>
      <c r="P265" s="2" t="s">
        <v>62</v>
      </c>
      <c r="Q265" s="2" t="s">
        <v>62</v>
      </c>
      <c r="R265" s="2" t="s">
        <v>61</v>
      </c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52</v>
      </c>
      <c r="AW265" s="2" t="s">
        <v>860</v>
      </c>
      <c r="AX265" s="2" t="s">
        <v>52</v>
      </c>
      <c r="AY265" s="2" t="s">
        <v>52</v>
      </c>
    </row>
    <row r="266" spans="1:51" ht="30" customHeight="1" x14ac:dyDescent="0.3">
      <c r="A266" s="10" t="s">
        <v>795</v>
      </c>
      <c r="B266" s="10" t="s">
        <v>796</v>
      </c>
      <c r="C266" s="10" t="s">
        <v>589</v>
      </c>
      <c r="D266" s="11">
        <v>5</v>
      </c>
      <c r="E266" s="17">
        <f>단가대비표!O22</f>
        <v>1252</v>
      </c>
      <c r="F266" s="18">
        <f>TRUNC(E266*D266,1)</f>
        <v>6260</v>
      </c>
      <c r="G266" s="17">
        <f>단가대비표!P22</f>
        <v>0</v>
      </c>
      <c r="H266" s="18">
        <f>TRUNC(G266*D266,1)</f>
        <v>0</v>
      </c>
      <c r="I266" s="17">
        <f>단가대비표!V22</f>
        <v>0</v>
      </c>
      <c r="J266" s="18">
        <f>TRUNC(I266*D266,1)</f>
        <v>0</v>
      </c>
      <c r="K266" s="17">
        <f t="shared" si="44"/>
        <v>1252</v>
      </c>
      <c r="L266" s="18">
        <f t="shared" si="44"/>
        <v>6260</v>
      </c>
      <c r="M266" s="10" t="s">
        <v>52</v>
      </c>
      <c r="N266" s="2" t="s">
        <v>483</v>
      </c>
      <c r="O266" s="2" t="s">
        <v>797</v>
      </c>
      <c r="P266" s="2" t="s">
        <v>62</v>
      </c>
      <c r="Q266" s="2" t="s">
        <v>62</v>
      </c>
      <c r="R266" s="2" t="s">
        <v>61</v>
      </c>
      <c r="S266" s="3"/>
      <c r="T266" s="3"/>
      <c r="U266" s="3"/>
      <c r="V266" s="3">
        <v>1</v>
      </c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52</v>
      </c>
      <c r="AW266" s="2" t="s">
        <v>861</v>
      </c>
      <c r="AX266" s="2" t="s">
        <v>52</v>
      </c>
      <c r="AY266" s="2" t="s">
        <v>52</v>
      </c>
    </row>
    <row r="267" spans="1:51" ht="30" customHeight="1" x14ac:dyDescent="0.3">
      <c r="A267" s="10" t="s">
        <v>452</v>
      </c>
      <c r="B267" s="10" t="s">
        <v>862</v>
      </c>
      <c r="C267" s="10" t="s">
        <v>228</v>
      </c>
      <c r="D267" s="11">
        <v>1</v>
      </c>
      <c r="E267" s="17">
        <f>TRUNC(SUMIF(V265:V268, RIGHTB(O267, 1), F265:F268)*U267, 2)</f>
        <v>1314.6</v>
      </c>
      <c r="F267" s="18">
        <f>TRUNC(E267*D267,1)</f>
        <v>1314.6</v>
      </c>
      <c r="G267" s="17">
        <v>0</v>
      </c>
      <c r="H267" s="18">
        <f>TRUNC(G267*D267,1)</f>
        <v>0</v>
      </c>
      <c r="I267" s="17">
        <v>0</v>
      </c>
      <c r="J267" s="18">
        <f>TRUNC(I267*D267,1)</f>
        <v>0</v>
      </c>
      <c r="K267" s="17">
        <f t="shared" si="44"/>
        <v>1314.6</v>
      </c>
      <c r="L267" s="18">
        <f t="shared" si="44"/>
        <v>1314.6</v>
      </c>
      <c r="M267" s="10" t="s">
        <v>52</v>
      </c>
      <c r="N267" s="2" t="s">
        <v>483</v>
      </c>
      <c r="O267" s="2" t="s">
        <v>297</v>
      </c>
      <c r="P267" s="2" t="s">
        <v>62</v>
      </c>
      <c r="Q267" s="2" t="s">
        <v>62</v>
      </c>
      <c r="R267" s="2" t="s">
        <v>62</v>
      </c>
      <c r="S267" s="3">
        <v>0</v>
      </c>
      <c r="T267" s="3">
        <v>0</v>
      </c>
      <c r="U267" s="3">
        <v>0.21</v>
      </c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52</v>
      </c>
      <c r="AW267" s="2" t="s">
        <v>863</v>
      </c>
      <c r="AX267" s="2" t="s">
        <v>52</v>
      </c>
      <c r="AY267" s="2" t="s">
        <v>52</v>
      </c>
    </row>
    <row r="268" spans="1:51" ht="30" customHeight="1" x14ac:dyDescent="0.3">
      <c r="A268" s="10" t="s">
        <v>801</v>
      </c>
      <c r="B268" s="10" t="s">
        <v>464</v>
      </c>
      <c r="C268" s="10" t="s">
        <v>465</v>
      </c>
      <c r="D268" s="11">
        <v>1</v>
      </c>
      <c r="E268" s="17">
        <f>TRUNC(단가대비표!O115*1/8*16/12*25/20, 1)</f>
        <v>0</v>
      </c>
      <c r="F268" s="18">
        <f>TRUNC(E268*D268,1)</f>
        <v>0</v>
      </c>
      <c r="G268" s="17">
        <f>TRUNC(단가대비표!P115*1/8*16/12*25/20, 1)</f>
        <v>42267.7</v>
      </c>
      <c r="H268" s="18">
        <f>TRUNC(G268*D268,1)</f>
        <v>42267.7</v>
      </c>
      <c r="I268" s="17">
        <f>TRUNC(단가대비표!V115*1/8*16/12*25/20, 1)</f>
        <v>0</v>
      </c>
      <c r="J268" s="18">
        <f>TRUNC(I268*D268,1)</f>
        <v>0</v>
      </c>
      <c r="K268" s="17">
        <f t="shared" si="44"/>
        <v>42267.7</v>
      </c>
      <c r="L268" s="18">
        <f t="shared" si="44"/>
        <v>42267.7</v>
      </c>
      <c r="M268" s="10" t="s">
        <v>52</v>
      </c>
      <c r="N268" s="2" t="s">
        <v>483</v>
      </c>
      <c r="O268" s="2" t="s">
        <v>802</v>
      </c>
      <c r="P268" s="2" t="s">
        <v>62</v>
      </c>
      <c r="Q268" s="2" t="s">
        <v>62</v>
      </c>
      <c r="R268" s="2" t="s">
        <v>61</v>
      </c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52</v>
      </c>
      <c r="AW268" s="2" t="s">
        <v>864</v>
      </c>
      <c r="AX268" s="2" t="s">
        <v>61</v>
      </c>
      <c r="AY268" s="2" t="s">
        <v>52</v>
      </c>
    </row>
    <row r="269" spans="1:51" ht="30" customHeight="1" x14ac:dyDescent="0.3">
      <c r="A269" s="10" t="s">
        <v>351</v>
      </c>
      <c r="B269" s="10" t="s">
        <v>52</v>
      </c>
      <c r="C269" s="10" t="s">
        <v>52</v>
      </c>
      <c r="D269" s="11"/>
      <c r="E269" s="17"/>
      <c r="F269" s="18">
        <f>TRUNC(SUMIF(N265:N268, N264, F265:F268),0)</f>
        <v>7574</v>
      </c>
      <c r="G269" s="17"/>
      <c r="H269" s="18">
        <f>TRUNC(SUMIF(N265:N268, N264, H265:H268),0)</f>
        <v>42267</v>
      </c>
      <c r="I269" s="17"/>
      <c r="J269" s="18">
        <f>TRUNC(SUMIF(N265:N268, N264, J265:J268),0)</f>
        <v>12301</v>
      </c>
      <c r="K269" s="17"/>
      <c r="L269" s="18">
        <f>F269+H269+J269</f>
        <v>62142</v>
      </c>
      <c r="M269" s="10" t="s">
        <v>52</v>
      </c>
      <c r="N269" s="2" t="s">
        <v>93</v>
      </c>
      <c r="O269" s="2" t="s">
        <v>93</v>
      </c>
      <c r="P269" s="2" t="s">
        <v>52</v>
      </c>
      <c r="Q269" s="2" t="s">
        <v>52</v>
      </c>
      <c r="R269" s="2" t="s">
        <v>52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52</v>
      </c>
      <c r="AW269" s="2" t="s">
        <v>52</v>
      </c>
      <c r="AX269" s="2" t="s">
        <v>52</v>
      </c>
      <c r="AY269" s="2" t="s">
        <v>52</v>
      </c>
    </row>
    <row r="270" spans="1:51" ht="30" customHeight="1" x14ac:dyDescent="0.3">
      <c r="A270" s="11"/>
      <c r="B270" s="11"/>
      <c r="C270" s="11"/>
      <c r="D270" s="11"/>
      <c r="E270" s="17"/>
      <c r="F270" s="18"/>
      <c r="G270" s="17"/>
      <c r="H270" s="18"/>
      <c r="I270" s="17"/>
      <c r="J270" s="18"/>
      <c r="K270" s="17"/>
      <c r="L270" s="18"/>
      <c r="M270" s="11"/>
    </row>
    <row r="271" spans="1:51" ht="30" customHeight="1" x14ac:dyDescent="0.3">
      <c r="A271" s="48" t="s">
        <v>865</v>
      </c>
      <c r="B271" s="48"/>
      <c r="C271" s="48"/>
      <c r="D271" s="48"/>
      <c r="E271" s="49"/>
      <c r="F271" s="50"/>
      <c r="G271" s="49"/>
      <c r="H271" s="50"/>
      <c r="I271" s="49"/>
      <c r="J271" s="50"/>
      <c r="K271" s="49"/>
      <c r="L271" s="50"/>
      <c r="M271" s="48"/>
      <c r="N271" s="1" t="s">
        <v>487</v>
      </c>
    </row>
    <row r="272" spans="1:51" ht="30" customHeight="1" x14ac:dyDescent="0.3">
      <c r="A272" s="10" t="s">
        <v>485</v>
      </c>
      <c r="B272" s="10" t="s">
        <v>486</v>
      </c>
      <c r="C272" s="10" t="s">
        <v>69</v>
      </c>
      <c r="D272" s="11">
        <v>0.28249999999999997</v>
      </c>
      <c r="E272" s="17">
        <f>단가대비표!O7</f>
        <v>0</v>
      </c>
      <c r="F272" s="18">
        <f>TRUNC(E272*D272,1)</f>
        <v>0</v>
      </c>
      <c r="G272" s="17">
        <f>단가대비표!P7</f>
        <v>0</v>
      </c>
      <c r="H272" s="18">
        <f>TRUNC(G272*D272,1)</f>
        <v>0</v>
      </c>
      <c r="I272" s="17">
        <f>단가대비표!V7</f>
        <v>5948</v>
      </c>
      <c r="J272" s="18">
        <f>TRUNC(I272*D272,1)</f>
        <v>1680.3</v>
      </c>
      <c r="K272" s="17">
        <f t="shared" ref="K272:L275" si="45">TRUNC(E272+G272+I272,1)</f>
        <v>5948</v>
      </c>
      <c r="L272" s="18">
        <f t="shared" si="45"/>
        <v>1680.3</v>
      </c>
      <c r="M272" s="10" t="s">
        <v>792</v>
      </c>
      <c r="N272" s="2" t="s">
        <v>487</v>
      </c>
      <c r="O272" s="2" t="s">
        <v>868</v>
      </c>
      <c r="P272" s="2" t="s">
        <v>62</v>
      </c>
      <c r="Q272" s="2" t="s">
        <v>62</v>
      </c>
      <c r="R272" s="2" t="s">
        <v>61</v>
      </c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52</v>
      </c>
      <c r="AW272" s="2" t="s">
        <v>869</v>
      </c>
      <c r="AX272" s="2" t="s">
        <v>52</v>
      </c>
      <c r="AY272" s="2" t="s">
        <v>52</v>
      </c>
    </row>
    <row r="273" spans="1:51" ht="30" customHeight="1" x14ac:dyDescent="0.3">
      <c r="A273" s="10" t="s">
        <v>795</v>
      </c>
      <c r="B273" s="10" t="s">
        <v>796</v>
      </c>
      <c r="C273" s="10" t="s">
        <v>589</v>
      </c>
      <c r="D273" s="11">
        <v>2.2000000000000002</v>
      </c>
      <c r="E273" s="17">
        <f>단가대비표!O22</f>
        <v>1252</v>
      </c>
      <c r="F273" s="18">
        <f>TRUNC(E273*D273,1)</f>
        <v>2754.4</v>
      </c>
      <c r="G273" s="17">
        <f>단가대비표!P22</f>
        <v>0</v>
      </c>
      <c r="H273" s="18">
        <f>TRUNC(G273*D273,1)</f>
        <v>0</v>
      </c>
      <c r="I273" s="17">
        <f>단가대비표!V22</f>
        <v>0</v>
      </c>
      <c r="J273" s="18">
        <f>TRUNC(I273*D273,1)</f>
        <v>0</v>
      </c>
      <c r="K273" s="17">
        <f t="shared" si="45"/>
        <v>1252</v>
      </c>
      <c r="L273" s="18">
        <f t="shared" si="45"/>
        <v>2754.4</v>
      </c>
      <c r="M273" s="10" t="s">
        <v>52</v>
      </c>
      <c r="N273" s="2" t="s">
        <v>487</v>
      </c>
      <c r="O273" s="2" t="s">
        <v>797</v>
      </c>
      <c r="P273" s="2" t="s">
        <v>62</v>
      </c>
      <c r="Q273" s="2" t="s">
        <v>62</v>
      </c>
      <c r="R273" s="2" t="s">
        <v>61</v>
      </c>
      <c r="S273" s="3"/>
      <c r="T273" s="3"/>
      <c r="U273" s="3"/>
      <c r="V273" s="3">
        <v>1</v>
      </c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52</v>
      </c>
      <c r="AW273" s="2" t="s">
        <v>870</v>
      </c>
      <c r="AX273" s="2" t="s">
        <v>52</v>
      </c>
      <c r="AY273" s="2" t="s">
        <v>52</v>
      </c>
    </row>
    <row r="274" spans="1:51" ht="30" customHeight="1" x14ac:dyDescent="0.3">
      <c r="A274" s="10" t="s">
        <v>452</v>
      </c>
      <c r="B274" s="10" t="s">
        <v>871</v>
      </c>
      <c r="C274" s="10" t="s">
        <v>228</v>
      </c>
      <c r="D274" s="11">
        <v>1</v>
      </c>
      <c r="E274" s="17">
        <f>TRUNC(SUMIF(V272:V275, RIGHTB(O274, 1), F272:F275)*U274, 2)</f>
        <v>358.07</v>
      </c>
      <c r="F274" s="18">
        <f>TRUNC(E274*D274,1)</f>
        <v>358</v>
      </c>
      <c r="G274" s="17">
        <v>0</v>
      </c>
      <c r="H274" s="18">
        <f>TRUNC(G274*D274,1)</f>
        <v>0</v>
      </c>
      <c r="I274" s="17">
        <v>0</v>
      </c>
      <c r="J274" s="18">
        <f>TRUNC(I274*D274,1)</f>
        <v>0</v>
      </c>
      <c r="K274" s="17">
        <f t="shared" si="45"/>
        <v>358</v>
      </c>
      <c r="L274" s="18">
        <f t="shared" si="45"/>
        <v>358</v>
      </c>
      <c r="M274" s="10" t="s">
        <v>52</v>
      </c>
      <c r="N274" s="2" t="s">
        <v>487</v>
      </c>
      <c r="O274" s="2" t="s">
        <v>297</v>
      </c>
      <c r="P274" s="2" t="s">
        <v>62</v>
      </c>
      <c r="Q274" s="2" t="s">
        <v>62</v>
      </c>
      <c r="R274" s="2" t="s">
        <v>62</v>
      </c>
      <c r="S274" s="3">
        <v>0</v>
      </c>
      <c r="T274" s="3">
        <v>0</v>
      </c>
      <c r="U274" s="3">
        <v>0.13</v>
      </c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872</v>
      </c>
      <c r="AX274" s="2" t="s">
        <v>52</v>
      </c>
      <c r="AY274" s="2" t="s">
        <v>52</v>
      </c>
    </row>
    <row r="275" spans="1:51" ht="30" customHeight="1" x14ac:dyDescent="0.3">
      <c r="A275" s="10" t="s">
        <v>854</v>
      </c>
      <c r="B275" s="10" t="s">
        <v>464</v>
      </c>
      <c r="C275" s="10" t="s">
        <v>465</v>
      </c>
      <c r="D275" s="11">
        <v>1</v>
      </c>
      <c r="E275" s="17">
        <f>TRUNC(단가대비표!O117*1/8*16/12*25/20, 1)</f>
        <v>0</v>
      </c>
      <c r="F275" s="18">
        <f>TRUNC(E275*D275,1)</f>
        <v>0</v>
      </c>
      <c r="G275" s="17">
        <f>TRUNC(단가대비표!P117*1/8*16/12*25/20, 1)</f>
        <v>28949.1</v>
      </c>
      <c r="H275" s="18">
        <f>TRUNC(G275*D275,1)</f>
        <v>28949.1</v>
      </c>
      <c r="I275" s="17">
        <f>TRUNC(단가대비표!V117*1/8*16/12*25/20, 1)</f>
        <v>0</v>
      </c>
      <c r="J275" s="18">
        <f>TRUNC(I275*D275,1)</f>
        <v>0</v>
      </c>
      <c r="K275" s="17">
        <f t="shared" si="45"/>
        <v>28949.1</v>
      </c>
      <c r="L275" s="18">
        <f t="shared" si="45"/>
        <v>28949.1</v>
      </c>
      <c r="M275" s="10" t="s">
        <v>52</v>
      </c>
      <c r="N275" s="2" t="s">
        <v>487</v>
      </c>
      <c r="O275" s="2" t="s">
        <v>855</v>
      </c>
      <c r="P275" s="2" t="s">
        <v>62</v>
      </c>
      <c r="Q275" s="2" t="s">
        <v>62</v>
      </c>
      <c r="R275" s="2" t="s">
        <v>61</v>
      </c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873</v>
      </c>
      <c r="AX275" s="2" t="s">
        <v>61</v>
      </c>
      <c r="AY275" s="2" t="s">
        <v>52</v>
      </c>
    </row>
    <row r="276" spans="1:51" ht="30" customHeight="1" x14ac:dyDescent="0.3">
      <c r="A276" s="10" t="s">
        <v>351</v>
      </c>
      <c r="B276" s="10" t="s">
        <v>52</v>
      </c>
      <c r="C276" s="10" t="s">
        <v>52</v>
      </c>
      <c r="D276" s="11"/>
      <c r="E276" s="17"/>
      <c r="F276" s="18">
        <f>TRUNC(SUMIF(N272:N275, N271, F272:F275),0)</f>
        <v>3112</v>
      </c>
      <c r="G276" s="17"/>
      <c r="H276" s="18">
        <f>TRUNC(SUMIF(N272:N275, N271, H272:H275),0)</f>
        <v>28949</v>
      </c>
      <c r="I276" s="17"/>
      <c r="J276" s="18">
        <f>TRUNC(SUMIF(N272:N275, N271, J272:J275),0)</f>
        <v>1680</v>
      </c>
      <c r="K276" s="17"/>
      <c r="L276" s="18">
        <f>F276+H276+J276</f>
        <v>33741</v>
      </c>
      <c r="M276" s="10" t="s">
        <v>52</v>
      </c>
      <c r="N276" s="2" t="s">
        <v>93</v>
      </c>
      <c r="O276" s="2" t="s">
        <v>93</v>
      </c>
      <c r="P276" s="2" t="s">
        <v>52</v>
      </c>
      <c r="Q276" s="2" t="s">
        <v>52</v>
      </c>
      <c r="R276" s="2" t="s">
        <v>52</v>
      </c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52</v>
      </c>
      <c r="AW276" s="2" t="s">
        <v>52</v>
      </c>
      <c r="AX276" s="2" t="s">
        <v>52</v>
      </c>
      <c r="AY276" s="2" t="s">
        <v>52</v>
      </c>
    </row>
    <row r="277" spans="1:51" ht="30" customHeight="1" x14ac:dyDescent="0.3">
      <c r="A277" s="11"/>
      <c r="B277" s="11"/>
      <c r="C277" s="11"/>
      <c r="D277" s="11"/>
      <c r="E277" s="17"/>
      <c r="F277" s="18"/>
      <c r="G277" s="17"/>
      <c r="H277" s="18"/>
      <c r="I277" s="17"/>
      <c r="J277" s="18"/>
      <c r="K277" s="17"/>
      <c r="L277" s="18"/>
      <c r="M277" s="11"/>
    </row>
    <row r="278" spans="1:51" ht="30" customHeight="1" x14ac:dyDescent="0.3">
      <c r="A278" s="48" t="s">
        <v>874</v>
      </c>
      <c r="B278" s="48"/>
      <c r="C278" s="48"/>
      <c r="D278" s="48"/>
      <c r="E278" s="49"/>
      <c r="F278" s="50"/>
      <c r="G278" s="49"/>
      <c r="H278" s="50"/>
      <c r="I278" s="49"/>
      <c r="J278" s="50"/>
      <c r="K278" s="49"/>
      <c r="L278" s="50"/>
      <c r="M278" s="48"/>
      <c r="N278" s="1" t="s">
        <v>505</v>
      </c>
    </row>
    <row r="279" spans="1:51" ht="30" customHeight="1" x14ac:dyDescent="0.3">
      <c r="A279" s="10" t="s">
        <v>876</v>
      </c>
      <c r="B279" s="10" t="s">
        <v>464</v>
      </c>
      <c r="C279" s="10" t="s">
        <v>465</v>
      </c>
      <c r="D279" s="11">
        <v>5.0000000000000001E-3</v>
      </c>
      <c r="E279" s="17">
        <f>단가대비표!O113</f>
        <v>0</v>
      </c>
      <c r="F279" s="18">
        <f>TRUNC(E279*D279,1)</f>
        <v>0</v>
      </c>
      <c r="G279" s="17">
        <f>단가대비표!P113</f>
        <v>203246</v>
      </c>
      <c r="H279" s="18">
        <f>TRUNC(G279*D279,1)</f>
        <v>1016.2</v>
      </c>
      <c r="I279" s="17">
        <f>단가대비표!V113</f>
        <v>0</v>
      </c>
      <c r="J279" s="18">
        <f>TRUNC(I279*D279,1)</f>
        <v>0</v>
      </c>
      <c r="K279" s="17">
        <f>TRUNC(E279+G279+I279,1)</f>
        <v>203246</v>
      </c>
      <c r="L279" s="18">
        <f>TRUNC(F279+H279+J279,1)</f>
        <v>1016.2</v>
      </c>
      <c r="M279" s="10" t="s">
        <v>52</v>
      </c>
      <c r="N279" s="2" t="s">
        <v>505</v>
      </c>
      <c r="O279" s="2" t="s">
        <v>877</v>
      </c>
      <c r="P279" s="2" t="s">
        <v>62</v>
      </c>
      <c r="Q279" s="2" t="s">
        <v>62</v>
      </c>
      <c r="R279" s="2" t="s">
        <v>61</v>
      </c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52</v>
      </c>
      <c r="AW279" s="2" t="s">
        <v>878</v>
      </c>
      <c r="AX279" s="2" t="s">
        <v>52</v>
      </c>
      <c r="AY279" s="2" t="s">
        <v>52</v>
      </c>
    </row>
    <row r="280" spans="1:51" ht="30" customHeight="1" x14ac:dyDescent="0.3">
      <c r="A280" s="10" t="s">
        <v>463</v>
      </c>
      <c r="B280" s="10" t="s">
        <v>464</v>
      </c>
      <c r="C280" s="10" t="s">
        <v>465</v>
      </c>
      <c r="D280" s="11">
        <v>1E-3</v>
      </c>
      <c r="E280" s="17">
        <f>단가대비표!O99</f>
        <v>0</v>
      </c>
      <c r="F280" s="18">
        <f>TRUNC(E280*D280,1)</f>
        <v>0</v>
      </c>
      <c r="G280" s="17">
        <f>단가대비표!P99</f>
        <v>138290</v>
      </c>
      <c r="H280" s="18">
        <f>TRUNC(G280*D280,1)</f>
        <v>138.19999999999999</v>
      </c>
      <c r="I280" s="17">
        <f>단가대비표!V99</f>
        <v>0</v>
      </c>
      <c r="J280" s="18">
        <f>TRUNC(I280*D280,1)</f>
        <v>0</v>
      </c>
      <c r="K280" s="17">
        <f>TRUNC(E280+G280+I280,1)</f>
        <v>138290</v>
      </c>
      <c r="L280" s="18">
        <f>TRUNC(F280+H280+J280,1)</f>
        <v>138.19999999999999</v>
      </c>
      <c r="M280" s="10" t="s">
        <v>52</v>
      </c>
      <c r="N280" s="2" t="s">
        <v>505</v>
      </c>
      <c r="O280" s="2" t="s">
        <v>466</v>
      </c>
      <c r="P280" s="2" t="s">
        <v>62</v>
      </c>
      <c r="Q280" s="2" t="s">
        <v>62</v>
      </c>
      <c r="R280" s="2" t="s">
        <v>61</v>
      </c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52</v>
      </c>
      <c r="AW280" s="2" t="s">
        <v>879</v>
      </c>
      <c r="AX280" s="2" t="s">
        <v>52</v>
      </c>
      <c r="AY280" s="2" t="s">
        <v>52</v>
      </c>
    </row>
    <row r="281" spans="1:51" ht="30" customHeight="1" x14ac:dyDescent="0.3">
      <c r="A281" s="10" t="s">
        <v>351</v>
      </c>
      <c r="B281" s="10" t="s">
        <v>52</v>
      </c>
      <c r="C281" s="10" t="s">
        <v>52</v>
      </c>
      <c r="D281" s="11"/>
      <c r="E281" s="17"/>
      <c r="F281" s="18">
        <f>TRUNC(SUMIF(N279:N280, N278, F279:F280),0)</f>
        <v>0</v>
      </c>
      <c r="G281" s="17"/>
      <c r="H281" s="18">
        <f>TRUNC(SUMIF(N279:N280, N278, H279:H280),0)</f>
        <v>1154</v>
      </c>
      <c r="I281" s="17"/>
      <c r="J281" s="18">
        <f>TRUNC(SUMIF(N279:N280, N278, J279:J280),0)</f>
        <v>0</v>
      </c>
      <c r="K281" s="17"/>
      <c r="L281" s="18">
        <f>F281+H281+J281</f>
        <v>1154</v>
      </c>
      <c r="M281" s="10" t="s">
        <v>52</v>
      </c>
      <c r="N281" s="2" t="s">
        <v>93</v>
      </c>
      <c r="O281" s="2" t="s">
        <v>93</v>
      </c>
      <c r="P281" s="2" t="s">
        <v>52</v>
      </c>
      <c r="Q281" s="2" t="s">
        <v>52</v>
      </c>
      <c r="R281" s="2" t="s">
        <v>52</v>
      </c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52</v>
      </c>
      <c r="AX281" s="2" t="s">
        <v>52</v>
      </c>
      <c r="AY281" s="2" t="s">
        <v>52</v>
      </c>
    </row>
    <row r="282" spans="1:51" ht="30" customHeight="1" x14ac:dyDescent="0.3">
      <c r="A282" s="11"/>
      <c r="B282" s="11"/>
      <c r="C282" s="11"/>
      <c r="D282" s="11"/>
      <c r="E282" s="17"/>
      <c r="F282" s="18"/>
      <c r="G282" s="17"/>
      <c r="H282" s="18"/>
      <c r="I282" s="17"/>
      <c r="J282" s="18"/>
      <c r="K282" s="17"/>
      <c r="L282" s="18"/>
      <c r="M282" s="11"/>
    </row>
    <row r="283" spans="1:51" ht="30" customHeight="1" x14ac:dyDescent="0.3">
      <c r="A283" s="48" t="s">
        <v>880</v>
      </c>
      <c r="B283" s="48"/>
      <c r="C283" s="48"/>
      <c r="D283" s="48"/>
      <c r="E283" s="49"/>
      <c r="F283" s="50"/>
      <c r="G283" s="49"/>
      <c r="H283" s="50"/>
      <c r="I283" s="49"/>
      <c r="J283" s="50"/>
      <c r="K283" s="49"/>
      <c r="L283" s="50"/>
      <c r="M283" s="48"/>
      <c r="N283" s="1" t="s">
        <v>881</v>
      </c>
    </row>
    <row r="284" spans="1:51" ht="30" customHeight="1" x14ac:dyDescent="0.3">
      <c r="A284" s="10" t="s">
        <v>882</v>
      </c>
      <c r="B284" s="10" t="s">
        <v>883</v>
      </c>
      <c r="C284" s="10" t="s">
        <v>69</v>
      </c>
      <c r="D284" s="11">
        <v>0.26400000000000001</v>
      </c>
      <c r="E284" s="17">
        <f>단가대비표!O12</f>
        <v>0</v>
      </c>
      <c r="F284" s="18">
        <f>TRUNC(E284*D284,1)</f>
        <v>0</v>
      </c>
      <c r="G284" s="17">
        <f>단가대비표!P12</f>
        <v>0</v>
      </c>
      <c r="H284" s="18">
        <f>TRUNC(G284*D284,1)</f>
        <v>0</v>
      </c>
      <c r="I284" s="17">
        <f>단가대비표!V12</f>
        <v>241467</v>
      </c>
      <c r="J284" s="18">
        <f>TRUNC(I284*D284,1)</f>
        <v>63747.199999999997</v>
      </c>
      <c r="K284" s="17">
        <f t="shared" ref="K284:L287" si="46">TRUNC(E284+G284+I284,1)</f>
        <v>241467</v>
      </c>
      <c r="L284" s="18">
        <f t="shared" si="46"/>
        <v>63747.199999999997</v>
      </c>
      <c r="M284" s="10" t="s">
        <v>792</v>
      </c>
      <c r="N284" s="2" t="s">
        <v>881</v>
      </c>
      <c r="O284" s="2" t="s">
        <v>886</v>
      </c>
      <c r="P284" s="2" t="s">
        <v>62</v>
      </c>
      <c r="Q284" s="2" t="s">
        <v>62</v>
      </c>
      <c r="R284" s="2" t="s">
        <v>61</v>
      </c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2" t="s">
        <v>52</v>
      </c>
      <c r="AW284" s="2" t="s">
        <v>887</v>
      </c>
      <c r="AX284" s="2" t="s">
        <v>52</v>
      </c>
      <c r="AY284" s="2" t="s">
        <v>52</v>
      </c>
    </row>
    <row r="285" spans="1:51" ht="30" customHeight="1" x14ac:dyDescent="0.3">
      <c r="A285" s="10" t="s">
        <v>795</v>
      </c>
      <c r="B285" s="10" t="s">
        <v>796</v>
      </c>
      <c r="C285" s="10" t="s">
        <v>589</v>
      </c>
      <c r="D285" s="11">
        <v>17.3</v>
      </c>
      <c r="E285" s="17">
        <f>단가대비표!O22</f>
        <v>1252</v>
      </c>
      <c r="F285" s="18">
        <f>TRUNC(E285*D285,1)</f>
        <v>21659.599999999999</v>
      </c>
      <c r="G285" s="17">
        <f>단가대비표!P22</f>
        <v>0</v>
      </c>
      <c r="H285" s="18">
        <f>TRUNC(G285*D285,1)</f>
        <v>0</v>
      </c>
      <c r="I285" s="17">
        <f>단가대비표!V22</f>
        <v>0</v>
      </c>
      <c r="J285" s="18">
        <f>TRUNC(I285*D285,1)</f>
        <v>0</v>
      </c>
      <c r="K285" s="17">
        <f t="shared" si="46"/>
        <v>1252</v>
      </c>
      <c r="L285" s="18">
        <f t="shared" si="46"/>
        <v>21659.599999999999</v>
      </c>
      <c r="M285" s="10" t="s">
        <v>52</v>
      </c>
      <c r="N285" s="2" t="s">
        <v>881</v>
      </c>
      <c r="O285" s="2" t="s">
        <v>797</v>
      </c>
      <c r="P285" s="2" t="s">
        <v>62</v>
      </c>
      <c r="Q285" s="2" t="s">
        <v>62</v>
      </c>
      <c r="R285" s="2" t="s">
        <v>61</v>
      </c>
      <c r="S285" s="3"/>
      <c r="T285" s="3"/>
      <c r="U285" s="3"/>
      <c r="V285" s="3">
        <v>1</v>
      </c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52</v>
      </c>
      <c r="AW285" s="2" t="s">
        <v>888</v>
      </c>
      <c r="AX285" s="2" t="s">
        <v>52</v>
      </c>
      <c r="AY285" s="2" t="s">
        <v>52</v>
      </c>
    </row>
    <row r="286" spans="1:51" ht="30" customHeight="1" x14ac:dyDescent="0.3">
      <c r="A286" s="10" t="s">
        <v>452</v>
      </c>
      <c r="B286" s="10" t="s">
        <v>889</v>
      </c>
      <c r="C286" s="10" t="s">
        <v>228</v>
      </c>
      <c r="D286" s="11">
        <v>1</v>
      </c>
      <c r="E286" s="17">
        <f>TRUNC(SUMIF(V284:V287, RIGHTB(O286, 1), F284:F287)*U286, 2)</f>
        <v>7580.86</v>
      </c>
      <c r="F286" s="18">
        <f>TRUNC(E286*D286,1)</f>
        <v>7580.8</v>
      </c>
      <c r="G286" s="17">
        <v>0</v>
      </c>
      <c r="H286" s="18">
        <f>TRUNC(G286*D286,1)</f>
        <v>0</v>
      </c>
      <c r="I286" s="17">
        <v>0</v>
      </c>
      <c r="J286" s="18">
        <f>TRUNC(I286*D286,1)</f>
        <v>0</v>
      </c>
      <c r="K286" s="17">
        <f t="shared" si="46"/>
        <v>7580.8</v>
      </c>
      <c r="L286" s="18">
        <f t="shared" si="46"/>
        <v>7580.8</v>
      </c>
      <c r="M286" s="10" t="s">
        <v>52</v>
      </c>
      <c r="N286" s="2" t="s">
        <v>881</v>
      </c>
      <c r="O286" s="2" t="s">
        <v>297</v>
      </c>
      <c r="P286" s="2" t="s">
        <v>62</v>
      </c>
      <c r="Q286" s="2" t="s">
        <v>62</v>
      </c>
      <c r="R286" s="2" t="s">
        <v>62</v>
      </c>
      <c r="S286" s="3">
        <v>0</v>
      </c>
      <c r="T286" s="3">
        <v>0</v>
      </c>
      <c r="U286" s="3">
        <v>0.35</v>
      </c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52</v>
      </c>
      <c r="AW286" s="2" t="s">
        <v>890</v>
      </c>
      <c r="AX286" s="2" t="s">
        <v>52</v>
      </c>
      <c r="AY286" s="2" t="s">
        <v>52</v>
      </c>
    </row>
    <row r="287" spans="1:51" ht="30" customHeight="1" x14ac:dyDescent="0.3">
      <c r="A287" s="10" t="s">
        <v>801</v>
      </c>
      <c r="B287" s="10" t="s">
        <v>464</v>
      </c>
      <c r="C287" s="10" t="s">
        <v>465</v>
      </c>
      <c r="D287" s="11">
        <v>1</v>
      </c>
      <c r="E287" s="17">
        <f>TRUNC(단가대비표!O115*1/8*16/12*25/20, 1)</f>
        <v>0</v>
      </c>
      <c r="F287" s="18">
        <f>TRUNC(E287*D287,1)</f>
        <v>0</v>
      </c>
      <c r="G287" s="17">
        <f>TRUNC(단가대비표!P115*1/8*16/12*25/20, 1)</f>
        <v>42267.7</v>
      </c>
      <c r="H287" s="18">
        <f>TRUNC(G287*D287,1)</f>
        <v>42267.7</v>
      </c>
      <c r="I287" s="17">
        <f>TRUNC(단가대비표!V115*1/8*16/12*25/20, 1)</f>
        <v>0</v>
      </c>
      <c r="J287" s="18">
        <f>TRUNC(I287*D287,1)</f>
        <v>0</v>
      </c>
      <c r="K287" s="17">
        <f t="shared" si="46"/>
        <v>42267.7</v>
      </c>
      <c r="L287" s="18">
        <f t="shared" si="46"/>
        <v>42267.7</v>
      </c>
      <c r="M287" s="10" t="s">
        <v>52</v>
      </c>
      <c r="N287" s="2" t="s">
        <v>881</v>
      </c>
      <c r="O287" s="2" t="s">
        <v>802</v>
      </c>
      <c r="P287" s="2" t="s">
        <v>62</v>
      </c>
      <c r="Q287" s="2" t="s">
        <v>62</v>
      </c>
      <c r="R287" s="2" t="s">
        <v>61</v>
      </c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52</v>
      </c>
      <c r="AW287" s="2" t="s">
        <v>891</v>
      </c>
      <c r="AX287" s="2" t="s">
        <v>61</v>
      </c>
      <c r="AY287" s="2" t="s">
        <v>52</v>
      </c>
    </row>
    <row r="288" spans="1:51" ht="30" customHeight="1" x14ac:dyDescent="0.3">
      <c r="A288" s="10" t="s">
        <v>351</v>
      </c>
      <c r="B288" s="10" t="s">
        <v>52</v>
      </c>
      <c r="C288" s="10" t="s">
        <v>52</v>
      </c>
      <c r="D288" s="11"/>
      <c r="E288" s="17"/>
      <c r="F288" s="18">
        <f>TRUNC(SUMIF(N284:N287, N283, F284:F287),0)</f>
        <v>29240</v>
      </c>
      <c r="G288" s="17"/>
      <c r="H288" s="18">
        <f>TRUNC(SUMIF(N284:N287, N283, H284:H287),0)</f>
        <v>42267</v>
      </c>
      <c r="I288" s="17"/>
      <c r="J288" s="18">
        <f>TRUNC(SUMIF(N284:N287, N283, J284:J287),0)</f>
        <v>63747</v>
      </c>
      <c r="K288" s="17"/>
      <c r="L288" s="18">
        <f>F288+H288+J288</f>
        <v>135254</v>
      </c>
      <c r="M288" s="10" t="s">
        <v>52</v>
      </c>
      <c r="N288" s="2" t="s">
        <v>93</v>
      </c>
      <c r="O288" s="2" t="s">
        <v>93</v>
      </c>
      <c r="P288" s="2" t="s">
        <v>52</v>
      </c>
      <c r="Q288" s="2" t="s">
        <v>52</v>
      </c>
      <c r="R288" s="2" t="s">
        <v>52</v>
      </c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52</v>
      </c>
      <c r="AW288" s="2" t="s">
        <v>52</v>
      </c>
      <c r="AX288" s="2" t="s">
        <v>52</v>
      </c>
      <c r="AY288" s="2" t="s">
        <v>52</v>
      </c>
    </row>
    <row r="289" spans="1:51" ht="30" customHeight="1" x14ac:dyDescent="0.3">
      <c r="A289" s="11"/>
      <c r="B289" s="11"/>
      <c r="C289" s="11"/>
      <c r="D289" s="11"/>
      <c r="E289" s="17"/>
      <c r="F289" s="18"/>
      <c r="G289" s="17"/>
      <c r="H289" s="18"/>
      <c r="I289" s="17"/>
      <c r="J289" s="18"/>
      <c r="K289" s="17"/>
      <c r="L289" s="18"/>
      <c r="M289" s="11"/>
    </row>
    <row r="290" spans="1:51" ht="30" customHeight="1" x14ac:dyDescent="0.3">
      <c r="A290" s="48" t="s">
        <v>892</v>
      </c>
      <c r="B290" s="48"/>
      <c r="C290" s="48"/>
      <c r="D290" s="48"/>
      <c r="E290" s="49"/>
      <c r="F290" s="50"/>
      <c r="G290" s="49"/>
      <c r="H290" s="50"/>
      <c r="I290" s="49"/>
      <c r="J290" s="50"/>
      <c r="K290" s="49"/>
      <c r="L290" s="50"/>
      <c r="M290" s="48"/>
      <c r="N290" s="1" t="s">
        <v>528</v>
      </c>
    </row>
    <row r="291" spans="1:51" ht="30" customHeight="1" x14ac:dyDescent="0.3">
      <c r="A291" s="10" t="s">
        <v>894</v>
      </c>
      <c r="B291" s="10" t="s">
        <v>464</v>
      </c>
      <c r="C291" s="10" t="s">
        <v>465</v>
      </c>
      <c r="D291" s="11">
        <v>1.24</v>
      </c>
      <c r="E291" s="17">
        <f>단가대비표!O103</f>
        <v>0</v>
      </c>
      <c r="F291" s="18">
        <f>TRUNC(E291*D291,1)</f>
        <v>0</v>
      </c>
      <c r="G291" s="17">
        <f>단가대비표!P103</f>
        <v>219392</v>
      </c>
      <c r="H291" s="18">
        <f>TRUNC(G291*D291,1)</f>
        <v>272046</v>
      </c>
      <c r="I291" s="17">
        <f>단가대비표!V103</f>
        <v>0</v>
      </c>
      <c r="J291" s="18">
        <f>TRUNC(I291*D291,1)</f>
        <v>0</v>
      </c>
      <c r="K291" s="17">
        <f t="shared" ref="K291:L293" si="47">TRUNC(E291+G291+I291,1)</f>
        <v>219392</v>
      </c>
      <c r="L291" s="18">
        <f t="shared" si="47"/>
        <v>272046</v>
      </c>
      <c r="M291" s="10" t="s">
        <v>52</v>
      </c>
      <c r="N291" s="2" t="s">
        <v>528</v>
      </c>
      <c r="O291" s="2" t="s">
        <v>895</v>
      </c>
      <c r="P291" s="2" t="s">
        <v>62</v>
      </c>
      <c r="Q291" s="2" t="s">
        <v>62</v>
      </c>
      <c r="R291" s="2" t="s">
        <v>61</v>
      </c>
      <c r="S291" s="3"/>
      <c r="T291" s="3"/>
      <c r="U291" s="3"/>
      <c r="V291" s="3">
        <v>1</v>
      </c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896</v>
      </c>
      <c r="AX291" s="2" t="s">
        <v>52</v>
      </c>
      <c r="AY291" s="2" t="s">
        <v>52</v>
      </c>
    </row>
    <row r="292" spans="1:51" ht="30" customHeight="1" x14ac:dyDescent="0.3">
      <c r="A292" s="10" t="s">
        <v>463</v>
      </c>
      <c r="B292" s="10" t="s">
        <v>464</v>
      </c>
      <c r="C292" s="10" t="s">
        <v>465</v>
      </c>
      <c r="D292" s="11">
        <v>0.45</v>
      </c>
      <c r="E292" s="17">
        <f>단가대비표!O99</f>
        <v>0</v>
      </c>
      <c r="F292" s="18">
        <f>TRUNC(E292*D292,1)</f>
        <v>0</v>
      </c>
      <c r="G292" s="17">
        <f>단가대비표!P99</f>
        <v>138290</v>
      </c>
      <c r="H292" s="18">
        <f>TRUNC(G292*D292,1)</f>
        <v>62230.5</v>
      </c>
      <c r="I292" s="17">
        <f>단가대비표!V99</f>
        <v>0</v>
      </c>
      <c r="J292" s="18">
        <f>TRUNC(I292*D292,1)</f>
        <v>0</v>
      </c>
      <c r="K292" s="17">
        <f t="shared" si="47"/>
        <v>138290</v>
      </c>
      <c r="L292" s="18">
        <f t="shared" si="47"/>
        <v>62230.5</v>
      </c>
      <c r="M292" s="10" t="s">
        <v>52</v>
      </c>
      <c r="N292" s="2" t="s">
        <v>528</v>
      </c>
      <c r="O292" s="2" t="s">
        <v>466</v>
      </c>
      <c r="P292" s="2" t="s">
        <v>62</v>
      </c>
      <c r="Q292" s="2" t="s">
        <v>62</v>
      </c>
      <c r="R292" s="2" t="s">
        <v>61</v>
      </c>
      <c r="S292" s="3"/>
      <c r="T292" s="3"/>
      <c r="U292" s="3"/>
      <c r="V292" s="3">
        <v>1</v>
      </c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52</v>
      </c>
      <c r="AW292" s="2" t="s">
        <v>897</v>
      </c>
      <c r="AX292" s="2" t="s">
        <v>52</v>
      </c>
      <c r="AY292" s="2" t="s">
        <v>52</v>
      </c>
    </row>
    <row r="293" spans="1:51" ht="30" customHeight="1" x14ac:dyDescent="0.3">
      <c r="A293" s="10" t="s">
        <v>627</v>
      </c>
      <c r="B293" s="10" t="s">
        <v>644</v>
      </c>
      <c r="C293" s="10" t="s">
        <v>228</v>
      </c>
      <c r="D293" s="11">
        <v>1</v>
      </c>
      <c r="E293" s="17">
        <v>0</v>
      </c>
      <c r="F293" s="18">
        <f>TRUNC(E293*D293,1)</f>
        <v>0</v>
      </c>
      <c r="G293" s="17">
        <v>0</v>
      </c>
      <c r="H293" s="18">
        <f>TRUNC(G293*D293,1)</f>
        <v>0</v>
      </c>
      <c r="I293" s="17">
        <f>TRUNC(SUMIF(V291:V293, RIGHTB(O293, 1), H291:H293)*U293, 2)</f>
        <v>6685.53</v>
      </c>
      <c r="J293" s="18">
        <f>TRUNC(I293*D293,1)</f>
        <v>6685.5</v>
      </c>
      <c r="K293" s="17">
        <f t="shared" si="47"/>
        <v>6685.5</v>
      </c>
      <c r="L293" s="18">
        <f t="shared" si="47"/>
        <v>6685.5</v>
      </c>
      <c r="M293" s="10" t="s">
        <v>52</v>
      </c>
      <c r="N293" s="2" t="s">
        <v>528</v>
      </c>
      <c r="O293" s="2" t="s">
        <v>297</v>
      </c>
      <c r="P293" s="2" t="s">
        <v>62</v>
      </c>
      <c r="Q293" s="2" t="s">
        <v>62</v>
      </c>
      <c r="R293" s="2" t="s">
        <v>62</v>
      </c>
      <c r="S293" s="3">
        <v>1</v>
      </c>
      <c r="T293" s="3">
        <v>2</v>
      </c>
      <c r="U293" s="3">
        <v>0.02</v>
      </c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2" t="s">
        <v>52</v>
      </c>
      <c r="AW293" s="2" t="s">
        <v>898</v>
      </c>
      <c r="AX293" s="2" t="s">
        <v>52</v>
      </c>
      <c r="AY293" s="2" t="s">
        <v>52</v>
      </c>
    </row>
    <row r="294" spans="1:51" ht="30" customHeight="1" x14ac:dyDescent="0.3">
      <c r="A294" s="10" t="s">
        <v>351</v>
      </c>
      <c r="B294" s="10" t="s">
        <v>52</v>
      </c>
      <c r="C294" s="10" t="s">
        <v>52</v>
      </c>
      <c r="D294" s="11"/>
      <c r="E294" s="17"/>
      <c r="F294" s="18">
        <f>TRUNC(SUMIF(N291:N293, N290, F291:F293),0)</f>
        <v>0</v>
      </c>
      <c r="G294" s="17"/>
      <c r="H294" s="18">
        <f>TRUNC(SUMIF(N291:N293, N290, H291:H293),0)</f>
        <v>334276</v>
      </c>
      <c r="I294" s="17"/>
      <c r="J294" s="18">
        <f>TRUNC(SUMIF(N291:N293, N290, J291:J293),0)</f>
        <v>6685</v>
      </c>
      <c r="K294" s="17"/>
      <c r="L294" s="18">
        <f>F294+H294+J294</f>
        <v>340961</v>
      </c>
      <c r="M294" s="10" t="s">
        <v>52</v>
      </c>
      <c r="N294" s="2" t="s">
        <v>93</v>
      </c>
      <c r="O294" s="2" t="s">
        <v>93</v>
      </c>
      <c r="P294" s="2" t="s">
        <v>52</v>
      </c>
      <c r="Q294" s="2" t="s">
        <v>52</v>
      </c>
      <c r="R294" s="2" t="s">
        <v>52</v>
      </c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2" t="s">
        <v>52</v>
      </c>
      <c r="AW294" s="2" t="s">
        <v>52</v>
      </c>
      <c r="AX294" s="2" t="s">
        <v>52</v>
      </c>
      <c r="AY294" s="2" t="s">
        <v>52</v>
      </c>
    </row>
    <row r="295" spans="1:51" ht="30" customHeight="1" x14ac:dyDescent="0.3">
      <c r="A295" s="11"/>
      <c r="B295" s="11"/>
      <c r="C295" s="11"/>
      <c r="D295" s="11"/>
      <c r="E295" s="17"/>
      <c r="F295" s="18"/>
      <c r="G295" s="17"/>
      <c r="H295" s="18"/>
      <c r="I295" s="17"/>
      <c r="J295" s="18"/>
      <c r="K295" s="17"/>
      <c r="L295" s="18"/>
      <c r="M295" s="11"/>
    </row>
    <row r="296" spans="1:51" ht="30" customHeight="1" x14ac:dyDescent="0.3">
      <c r="A296" s="48" t="s">
        <v>899</v>
      </c>
      <c r="B296" s="48"/>
      <c r="C296" s="48"/>
      <c r="D296" s="48"/>
      <c r="E296" s="49"/>
      <c r="F296" s="50"/>
      <c r="G296" s="49"/>
      <c r="H296" s="50"/>
      <c r="I296" s="49"/>
      <c r="J296" s="50"/>
      <c r="K296" s="49"/>
      <c r="L296" s="50"/>
      <c r="M296" s="48"/>
      <c r="N296" s="1" t="s">
        <v>531</v>
      </c>
    </row>
    <row r="297" spans="1:51" ht="30" customHeight="1" x14ac:dyDescent="0.3">
      <c r="A297" s="10" t="s">
        <v>894</v>
      </c>
      <c r="B297" s="10" t="s">
        <v>464</v>
      </c>
      <c r="C297" s="10" t="s">
        <v>465</v>
      </c>
      <c r="D297" s="11">
        <v>1.84</v>
      </c>
      <c r="E297" s="17">
        <f>단가대비표!O103</f>
        <v>0</v>
      </c>
      <c r="F297" s="18">
        <f>TRUNC(E297*D297,1)</f>
        <v>0</v>
      </c>
      <c r="G297" s="17">
        <f>단가대비표!P103</f>
        <v>219392</v>
      </c>
      <c r="H297" s="18">
        <f>TRUNC(G297*D297,1)</f>
        <v>403681.2</v>
      </c>
      <c r="I297" s="17">
        <f>단가대비표!V103</f>
        <v>0</v>
      </c>
      <c r="J297" s="18">
        <f>TRUNC(I297*D297,1)</f>
        <v>0</v>
      </c>
      <c r="K297" s="17">
        <f>TRUNC(E297+G297+I297,1)</f>
        <v>219392</v>
      </c>
      <c r="L297" s="18">
        <f>TRUNC(F297+H297+J297,1)</f>
        <v>403681.2</v>
      </c>
      <c r="M297" s="10" t="s">
        <v>52</v>
      </c>
      <c r="N297" s="2" t="s">
        <v>531</v>
      </c>
      <c r="O297" s="2" t="s">
        <v>895</v>
      </c>
      <c r="P297" s="2" t="s">
        <v>62</v>
      </c>
      <c r="Q297" s="2" t="s">
        <v>62</v>
      </c>
      <c r="R297" s="2" t="s">
        <v>61</v>
      </c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52</v>
      </c>
      <c r="AW297" s="2" t="s">
        <v>901</v>
      </c>
      <c r="AX297" s="2" t="s">
        <v>52</v>
      </c>
      <c r="AY297" s="2" t="s">
        <v>52</v>
      </c>
    </row>
    <row r="298" spans="1:51" ht="30" customHeight="1" x14ac:dyDescent="0.3">
      <c r="A298" s="10" t="s">
        <v>463</v>
      </c>
      <c r="B298" s="10" t="s">
        <v>464</v>
      </c>
      <c r="C298" s="10" t="s">
        <v>465</v>
      </c>
      <c r="D298" s="11">
        <v>0.75</v>
      </c>
      <c r="E298" s="17">
        <f>단가대비표!O99</f>
        <v>0</v>
      </c>
      <c r="F298" s="18">
        <f>TRUNC(E298*D298,1)</f>
        <v>0</v>
      </c>
      <c r="G298" s="17">
        <f>단가대비표!P99</f>
        <v>138290</v>
      </c>
      <c r="H298" s="18">
        <f>TRUNC(G298*D298,1)</f>
        <v>103717.5</v>
      </c>
      <c r="I298" s="17">
        <f>단가대비표!V99</f>
        <v>0</v>
      </c>
      <c r="J298" s="18">
        <f>TRUNC(I298*D298,1)</f>
        <v>0</v>
      </c>
      <c r="K298" s="17">
        <f>TRUNC(E298+G298+I298,1)</f>
        <v>138290</v>
      </c>
      <c r="L298" s="18">
        <f>TRUNC(F298+H298+J298,1)</f>
        <v>103717.5</v>
      </c>
      <c r="M298" s="10" t="s">
        <v>52</v>
      </c>
      <c r="N298" s="2" t="s">
        <v>531</v>
      </c>
      <c r="O298" s="2" t="s">
        <v>466</v>
      </c>
      <c r="P298" s="2" t="s">
        <v>62</v>
      </c>
      <c r="Q298" s="2" t="s">
        <v>62</v>
      </c>
      <c r="R298" s="2" t="s">
        <v>61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52</v>
      </c>
      <c r="AW298" s="2" t="s">
        <v>902</v>
      </c>
      <c r="AX298" s="2" t="s">
        <v>52</v>
      </c>
      <c r="AY298" s="2" t="s">
        <v>52</v>
      </c>
    </row>
    <row r="299" spans="1:51" ht="30" customHeight="1" x14ac:dyDescent="0.3">
      <c r="A299" s="10" t="s">
        <v>351</v>
      </c>
      <c r="B299" s="10" t="s">
        <v>52</v>
      </c>
      <c r="C299" s="10" t="s">
        <v>52</v>
      </c>
      <c r="D299" s="11"/>
      <c r="E299" s="17"/>
      <c r="F299" s="18">
        <f>TRUNC(SUMIF(N297:N298, N296, F297:F298),0)</f>
        <v>0</v>
      </c>
      <c r="G299" s="17"/>
      <c r="H299" s="18">
        <f>TRUNC(SUMIF(N297:N298, N296, H297:H298),0)</f>
        <v>507398</v>
      </c>
      <c r="I299" s="17"/>
      <c r="J299" s="18">
        <f>TRUNC(SUMIF(N297:N298, N296, J297:J298),0)</f>
        <v>0</v>
      </c>
      <c r="K299" s="17"/>
      <c r="L299" s="18">
        <f>F299+H299+J299</f>
        <v>507398</v>
      </c>
      <c r="M299" s="10" t="s">
        <v>52</v>
      </c>
      <c r="N299" s="2" t="s">
        <v>93</v>
      </c>
      <c r="O299" s="2" t="s">
        <v>93</v>
      </c>
      <c r="P299" s="2" t="s">
        <v>52</v>
      </c>
      <c r="Q299" s="2" t="s">
        <v>52</v>
      </c>
      <c r="R299" s="2" t="s">
        <v>52</v>
      </c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52</v>
      </c>
      <c r="AW299" s="2" t="s">
        <v>52</v>
      </c>
      <c r="AX299" s="2" t="s">
        <v>52</v>
      </c>
      <c r="AY299" s="2" t="s">
        <v>52</v>
      </c>
    </row>
    <row r="300" spans="1:51" ht="30" customHeight="1" x14ac:dyDescent="0.3">
      <c r="A300" s="11"/>
      <c r="B300" s="11"/>
      <c r="C300" s="11"/>
      <c r="D300" s="11"/>
      <c r="E300" s="17"/>
      <c r="F300" s="18"/>
      <c r="G300" s="17"/>
      <c r="H300" s="18"/>
      <c r="I300" s="17"/>
      <c r="J300" s="18"/>
      <c r="K300" s="17"/>
      <c r="L300" s="18"/>
      <c r="M300" s="11"/>
    </row>
    <row r="301" spans="1:51" ht="30" customHeight="1" x14ac:dyDescent="0.3">
      <c r="A301" s="48" t="s">
        <v>903</v>
      </c>
      <c r="B301" s="48"/>
      <c r="C301" s="48"/>
      <c r="D301" s="48"/>
      <c r="E301" s="49"/>
      <c r="F301" s="50"/>
      <c r="G301" s="49"/>
      <c r="H301" s="50"/>
      <c r="I301" s="49"/>
      <c r="J301" s="50"/>
      <c r="K301" s="49"/>
      <c r="L301" s="50"/>
      <c r="M301" s="48"/>
      <c r="N301" s="1" t="s">
        <v>537</v>
      </c>
    </row>
    <row r="302" spans="1:51" ht="30" customHeight="1" x14ac:dyDescent="0.3">
      <c r="A302" s="10" t="s">
        <v>906</v>
      </c>
      <c r="B302" s="10" t="s">
        <v>907</v>
      </c>
      <c r="C302" s="10" t="s">
        <v>817</v>
      </c>
      <c r="D302" s="11">
        <v>8.8999999999999996E-2</v>
      </c>
      <c r="E302" s="17">
        <f>단가대비표!O65</f>
        <v>21160</v>
      </c>
      <c r="F302" s="18">
        <f t="shared" ref="F302:F308" si="48">TRUNC(E302*D302,1)</f>
        <v>1883.2</v>
      </c>
      <c r="G302" s="17">
        <f>단가대비표!P65</f>
        <v>0</v>
      </c>
      <c r="H302" s="18">
        <f t="shared" ref="H302:H308" si="49">TRUNC(G302*D302,1)</f>
        <v>0</v>
      </c>
      <c r="I302" s="17">
        <f>단가대비표!V65</f>
        <v>0</v>
      </c>
      <c r="J302" s="18">
        <f t="shared" ref="J302:J308" si="50">TRUNC(I302*D302,1)</f>
        <v>0</v>
      </c>
      <c r="K302" s="17">
        <f t="shared" ref="K302:L308" si="51">TRUNC(E302+G302+I302,1)</f>
        <v>21160</v>
      </c>
      <c r="L302" s="18">
        <f t="shared" si="51"/>
        <v>1883.2</v>
      </c>
      <c r="M302" s="10" t="s">
        <v>52</v>
      </c>
      <c r="N302" s="2" t="s">
        <v>537</v>
      </c>
      <c r="O302" s="2" t="s">
        <v>908</v>
      </c>
      <c r="P302" s="2" t="s">
        <v>62</v>
      </c>
      <c r="Q302" s="2" t="s">
        <v>62</v>
      </c>
      <c r="R302" s="2" t="s">
        <v>61</v>
      </c>
      <c r="S302" s="3"/>
      <c r="T302" s="3"/>
      <c r="U302" s="3"/>
      <c r="V302" s="3">
        <v>1</v>
      </c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 t="s">
        <v>52</v>
      </c>
      <c r="AW302" s="2" t="s">
        <v>909</v>
      </c>
      <c r="AX302" s="2" t="s">
        <v>52</v>
      </c>
      <c r="AY302" s="2" t="s">
        <v>52</v>
      </c>
    </row>
    <row r="303" spans="1:51" ht="30" customHeight="1" x14ac:dyDescent="0.3">
      <c r="A303" s="10" t="s">
        <v>906</v>
      </c>
      <c r="B303" s="10" t="s">
        <v>910</v>
      </c>
      <c r="C303" s="10" t="s">
        <v>817</v>
      </c>
      <c r="D303" s="11">
        <v>3.0000000000000001E-3</v>
      </c>
      <c r="E303" s="17">
        <f>단가대비표!O66</f>
        <v>15920</v>
      </c>
      <c r="F303" s="18">
        <f t="shared" si="48"/>
        <v>47.7</v>
      </c>
      <c r="G303" s="17">
        <f>단가대비표!P66</f>
        <v>0</v>
      </c>
      <c r="H303" s="18">
        <f t="shared" si="49"/>
        <v>0</v>
      </c>
      <c r="I303" s="17">
        <f>단가대비표!V66</f>
        <v>0</v>
      </c>
      <c r="J303" s="18">
        <f t="shared" si="50"/>
        <v>0</v>
      </c>
      <c r="K303" s="17">
        <f t="shared" si="51"/>
        <v>15920</v>
      </c>
      <c r="L303" s="18">
        <f t="shared" si="51"/>
        <v>47.7</v>
      </c>
      <c r="M303" s="10" t="s">
        <v>52</v>
      </c>
      <c r="N303" s="2" t="s">
        <v>537</v>
      </c>
      <c r="O303" s="2" t="s">
        <v>911</v>
      </c>
      <c r="P303" s="2" t="s">
        <v>62</v>
      </c>
      <c r="Q303" s="2" t="s">
        <v>62</v>
      </c>
      <c r="R303" s="2" t="s">
        <v>61</v>
      </c>
      <c r="S303" s="3"/>
      <c r="T303" s="3"/>
      <c r="U303" s="3"/>
      <c r="V303" s="3">
        <v>1</v>
      </c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52</v>
      </c>
      <c r="AW303" s="2" t="s">
        <v>912</v>
      </c>
      <c r="AX303" s="2" t="s">
        <v>52</v>
      </c>
      <c r="AY303" s="2" t="s">
        <v>52</v>
      </c>
    </row>
    <row r="304" spans="1:51" ht="30" customHeight="1" x14ac:dyDescent="0.3">
      <c r="A304" s="10" t="s">
        <v>913</v>
      </c>
      <c r="B304" s="10" t="s">
        <v>914</v>
      </c>
      <c r="C304" s="10" t="s">
        <v>336</v>
      </c>
      <c r="D304" s="11">
        <v>1.9</v>
      </c>
      <c r="E304" s="17">
        <f>단가대비표!O68</f>
        <v>61</v>
      </c>
      <c r="F304" s="18">
        <f t="shared" si="48"/>
        <v>115.9</v>
      </c>
      <c r="G304" s="17">
        <f>단가대비표!P68</f>
        <v>0</v>
      </c>
      <c r="H304" s="18">
        <f t="shared" si="49"/>
        <v>0</v>
      </c>
      <c r="I304" s="17">
        <f>단가대비표!V68</f>
        <v>0</v>
      </c>
      <c r="J304" s="18">
        <f t="shared" si="50"/>
        <v>0</v>
      </c>
      <c r="K304" s="17">
        <f t="shared" si="51"/>
        <v>61</v>
      </c>
      <c r="L304" s="18">
        <f t="shared" si="51"/>
        <v>115.9</v>
      </c>
      <c r="M304" s="10" t="s">
        <v>52</v>
      </c>
      <c r="N304" s="2" t="s">
        <v>537</v>
      </c>
      <c r="O304" s="2" t="s">
        <v>915</v>
      </c>
      <c r="P304" s="2" t="s">
        <v>62</v>
      </c>
      <c r="Q304" s="2" t="s">
        <v>62</v>
      </c>
      <c r="R304" s="2" t="s">
        <v>61</v>
      </c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916</v>
      </c>
      <c r="AX304" s="2" t="s">
        <v>52</v>
      </c>
      <c r="AY304" s="2" t="s">
        <v>52</v>
      </c>
    </row>
    <row r="305" spans="1:51" ht="30" customHeight="1" x14ac:dyDescent="0.3">
      <c r="A305" s="10" t="s">
        <v>913</v>
      </c>
      <c r="B305" s="10" t="s">
        <v>917</v>
      </c>
      <c r="C305" s="10" t="s">
        <v>336</v>
      </c>
      <c r="D305" s="11">
        <v>2</v>
      </c>
      <c r="E305" s="17">
        <f>단가대비표!O69</f>
        <v>120</v>
      </c>
      <c r="F305" s="18">
        <f t="shared" si="48"/>
        <v>240</v>
      </c>
      <c r="G305" s="17">
        <f>단가대비표!P69</f>
        <v>0</v>
      </c>
      <c r="H305" s="18">
        <f t="shared" si="49"/>
        <v>0</v>
      </c>
      <c r="I305" s="17">
        <f>단가대비표!V69</f>
        <v>0</v>
      </c>
      <c r="J305" s="18">
        <f t="shared" si="50"/>
        <v>0</v>
      </c>
      <c r="K305" s="17">
        <f t="shared" si="51"/>
        <v>120</v>
      </c>
      <c r="L305" s="18">
        <f t="shared" si="51"/>
        <v>240</v>
      </c>
      <c r="M305" s="10" t="s">
        <v>52</v>
      </c>
      <c r="N305" s="2" t="s">
        <v>537</v>
      </c>
      <c r="O305" s="2" t="s">
        <v>918</v>
      </c>
      <c r="P305" s="2" t="s">
        <v>62</v>
      </c>
      <c r="Q305" s="2" t="s">
        <v>62</v>
      </c>
      <c r="R305" s="2" t="s">
        <v>61</v>
      </c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52</v>
      </c>
      <c r="AW305" s="2" t="s">
        <v>919</v>
      </c>
      <c r="AX305" s="2" t="s">
        <v>52</v>
      </c>
      <c r="AY305" s="2" t="s">
        <v>52</v>
      </c>
    </row>
    <row r="306" spans="1:51" ht="30" customHeight="1" x14ac:dyDescent="0.3">
      <c r="A306" s="10" t="s">
        <v>920</v>
      </c>
      <c r="B306" s="10" t="s">
        <v>921</v>
      </c>
      <c r="C306" s="10" t="s">
        <v>169</v>
      </c>
      <c r="D306" s="11">
        <v>7.6999999999999999E-2</v>
      </c>
      <c r="E306" s="17">
        <f>단가대비표!O47</f>
        <v>986.16</v>
      </c>
      <c r="F306" s="18">
        <f t="shared" si="48"/>
        <v>75.900000000000006</v>
      </c>
      <c r="G306" s="17">
        <f>단가대비표!P47</f>
        <v>0</v>
      </c>
      <c r="H306" s="18">
        <f t="shared" si="49"/>
        <v>0</v>
      </c>
      <c r="I306" s="17">
        <f>단가대비표!V47</f>
        <v>0</v>
      </c>
      <c r="J306" s="18">
        <f t="shared" si="50"/>
        <v>0</v>
      </c>
      <c r="K306" s="17">
        <f t="shared" si="51"/>
        <v>986.1</v>
      </c>
      <c r="L306" s="18">
        <f t="shared" si="51"/>
        <v>75.900000000000006</v>
      </c>
      <c r="M306" s="10" t="s">
        <v>52</v>
      </c>
      <c r="N306" s="2" t="s">
        <v>537</v>
      </c>
      <c r="O306" s="2" t="s">
        <v>922</v>
      </c>
      <c r="P306" s="2" t="s">
        <v>62</v>
      </c>
      <c r="Q306" s="2" t="s">
        <v>62</v>
      </c>
      <c r="R306" s="2" t="s">
        <v>61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52</v>
      </c>
      <c r="AW306" s="2" t="s">
        <v>923</v>
      </c>
      <c r="AX306" s="2" t="s">
        <v>52</v>
      </c>
      <c r="AY306" s="2" t="s">
        <v>52</v>
      </c>
    </row>
    <row r="307" spans="1:51" ht="30" customHeight="1" x14ac:dyDescent="0.3">
      <c r="A307" s="10" t="s">
        <v>913</v>
      </c>
      <c r="B307" s="10" t="s">
        <v>924</v>
      </c>
      <c r="C307" s="10" t="s">
        <v>336</v>
      </c>
      <c r="D307" s="11">
        <v>0.28299999999999997</v>
      </c>
      <c r="E307" s="17">
        <f>단가대비표!O70</f>
        <v>127</v>
      </c>
      <c r="F307" s="18">
        <f t="shared" si="48"/>
        <v>35.9</v>
      </c>
      <c r="G307" s="17">
        <f>단가대비표!P70</f>
        <v>0</v>
      </c>
      <c r="H307" s="18">
        <f t="shared" si="49"/>
        <v>0</v>
      </c>
      <c r="I307" s="17">
        <f>단가대비표!V70</f>
        <v>0</v>
      </c>
      <c r="J307" s="18">
        <f t="shared" si="50"/>
        <v>0</v>
      </c>
      <c r="K307" s="17">
        <f t="shared" si="51"/>
        <v>127</v>
      </c>
      <c r="L307" s="18">
        <f t="shared" si="51"/>
        <v>35.9</v>
      </c>
      <c r="M307" s="10" t="s">
        <v>52</v>
      </c>
      <c r="N307" s="2" t="s">
        <v>537</v>
      </c>
      <c r="O307" s="2" t="s">
        <v>925</v>
      </c>
      <c r="P307" s="2" t="s">
        <v>62</v>
      </c>
      <c r="Q307" s="2" t="s">
        <v>62</v>
      </c>
      <c r="R307" s="2" t="s">
        <v>61</v>
      </c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2" t="s">
        <v>52</v>
      </c>
      <c r="AW307" s="2" t="s">
        <v>926</v>
      </c>
      <c r="AX307" s="2" t="s">
        <v>52</v>
      </c>
      <c r="AY307" s="2" t="s">
        <v>52</v>
      </c>
    </row>
    <row r="308" spans="1:51" ht="30" customHeight="1" x14ac:dyDescent="0.3">
      <c r="A308" s="10" t="s">
        <v>927</v>
      </c>
      <c r="B308" s="10" t="s">
        <v>928</v>
      </c>
      <c r="C308" s="10" t="s">
        <v>228</v>
      </c>
      <c r="D308" s="11">
        <v>1</v>
      </c>
      <c r="E308" s="17">
        <f>TRUNC(SUMIF(V302:V308, RIGHTB(O308, 1), F302:F308)*U308, 2)</f>
        <v>96.54</v>
      </c>
      <c r="F308" s="18">
        <f t="shared" si="48"/>
        <v>96.5</v>
      </c>
      <c r="G308" s="17">
        <v>0</v>
      </c>
      <c r="H308" s="18">
        <f t="shared" si="49"/>
        <v>0</v>
      </c>
      <c r="I308" s="17">
        <v>0</v>
      </c>
      <c r="J308" s="18">
        <f t="shared" si="50"/>
        <v>0</v>
      </c>
      <c r="K308" s="17">
        <f t="shared" si="51"/>
        <v>96.5</v>
      </c>
      <c r="L308" s="18">
        <f t="shared" si="51"/>
        <v>96.5</v>
      </c>
      <c r="M308" s="10" t="s">
        <v>52</v>
      </c>
      <c r="N308" s="2" t="s">
        <v>537</v>
      </c>
      <c r="O308" s="2" t="s">
        <v>297</v>
      </c>
      <c r="P308" s="2" t="s">
        <v>62</v>
      </c>
      <c r="Q308" s="2" t="s">
        <v>62</v>
      </c>
      <c r="R308" s="2" t="s">
        <v>62</v>
      </c>
      <c r="S308" s="3">
        <v>0</v>
      </c>
      <c r="T308" s="3">
        <v>0</v>
      </c>
      <c r="U308" s="3">
        <v>0.05</v>
      </c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2" t="s">
        <v>52</v>
      </c>
      <c r="AW308" s="2" t="s">
        <v>929</v>
      </c>
      <c r="AX308" s="2" t="s">
        <v>52</v>
      </c>
      <c r="AY308" s="2" t="s">
        <v>52</v>
      </c>
    </row>
    <row r="309" spans="1:51" ht="30" customHeight="1" x14ac:dyDescent="0.3">
      <c r="A309" s="10" t="s">
        <v>351</v>
      </c>
      <c r="B309" s="10" t="s">
        <v>52</v>
      </c>
      <c r="C309" s="10" t="s">
        <v>52</v>
      </c>
      <c r="D309" s="11"/>
      <c r="E309" s="17"/>
      <c r="F309" s="18">
        <f>TRUNC(SUMIF(N302:N308, N301, F302:F308),0)</f>
        <v>2495</v>
      </c>
      <c r="G309" s="17"/>
      <c r="H309" s="18">
        <f>TRUNC(SUMIF(N302:N308, N301, H302:H308),0)</f>
        <v>0</v>
      </c>
      <c r="I309" s="17"/>
      <c r="J309" s="18">
        <f>TRUNC(SUMIF(N302:N308, N301, J302:J308),0)</f>
        <v>0</v>
      </c>
      <c r="K309" s="17"/>
      <c r="L309" s="18">
        <f>F309+H309+J309</f>
        <v>2495</v>
      </c>
      <c r="M309" s="10" t="s">
        <v>52</v>
      </c>
      <c r="N309" s="2" t="s">
        <v>93</v>
      </c>
      <c r="O309" s="2" t="s">
        <v>93</v>
      </c>
      <c r="P309" s="2" t="s">
        <v>52</v>
      </c>
      <c r="Q309" s="2" t="s">
        <v>52</v>
      </c>
      <c r="R309" s="2" t="s">
        <v>52</v>
      </c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52</v>
      </c>
      <c r="AW309" s="2" t="s">
        <v>52</v>
      </c>
      <c r="AX309" s="2" t="s">
        <v>52</v>
      </c>
      <c r="AY309" s="2" t="s">
        <v>52</v>
      </c>
    </row>
    <row r="310" spans="1:51" ht="30" customHeight="1" x14ac:dyDescent="0.3">
      <c r="A310" s="11"/>
      <c r="B310" s="11"/>
      <c r="C310" s="11"/>
      <c r="D310" s="11"/>
      <c r="E310" s="17"/>
      <c r="F310" s="18"/>
      <c r="G310" s="17"/>
      <c r="H310" s="18"/>
      <c r="I310" s="17"/>
      <c r="J310" s="18"/>
      <c r="K310" s="17"/>
      <c r="L310" s="18"/>
      <c r="M310" s="11"/>
    </row>
    <row r="311" spans="1:51" ht="30" customHeight="1" x14ac:dyDescent="0.3">
      <c r="A311" s="48" t="s">
        <v>930</v>
      </c>
      <c r="B311" s="48"/>
      <c r="C311" s="48"/>
      <c r="D311" s="48"/>
      <c r="E311" s="49"/>
      <c r="F311" s="50"/>
      <c r="G311" s="49"/>
      <c r="H311" s="50"/>
      <c r="I311" s="49"/>
      <c r="J311" s="50"/>
      <c r="K311" s="49"/>
      <c r="L311" s="50"/>
      <c r="M311" s="48"/>
      <c r="N311" s="1" t="s">
        <v>540</v>
      </c>
    </row>
    <row r="312" spans="1:51" ht="30" customHeight="1" x14ac:dyDescent="0.3">
      <c r="A312" s="10" t="s">
        <v>825</v>
      </c>
      <c r="B312" s="10" t="s">
        <v>464</v>
      </c>
      <c r="C312" s="10" t="s">
        <v>465</v>
      </c>
      <c r="D312" s="11">
        <v>0.1</v>
      </c>
      <c r="E312" s="17">
        <f>단가대비표!O102</f>
        <v>0</v>
      </c>
      <c r="F312" s="18">
        <f>TRUNC(E312*D312,1)</f>
        <v>0</v>
      </c>
      <c r="G312" s="17">
        <f>단가대비표!P102</f>
        <v>215964</v>
      </c>
      <c r="H312" s="18">
        <f>TRUNC(G312*D312,1)</f>
        <v>21596.400000000001</v>
      </c>
      <c r="I312" s="17">
        <f>단가대비표!V102</f>
        <v>0</v>
      </c>
      <c r="J312" s="18">
        <f>TRUNC(I312*D312,1)</f>
        <v>0</v>
      </c>
      <c r="K312" s="17">
        <f t="shared" ref="K312:L314" si="52">TRUNC(E312+G312+I312,1)</f>
        <v>215964</v>
      </c>
      <c r="L312" s="18">
        <f t="shared" si="52"/>
        <v>21596.400000000001</v>
      </c>
      <c r="M312" s="10" t="s">
        <v>52</v>
      </c>
      <c r="N312" s="2" t="s">
        <v>540</v>
      </c>
      <c r="O312" s="2" t="s">
        <v>826</v>
      </c>
      <c r="P312" s="2" t="s">
        <v>62</v>
      </c>
      <c r="Q312" s="2" t="s">
        <v>62</v>
      </c>
      <c r="R312" s="2" t="s">
        <v>61</v>
      </c>
      <c r="S312" s="3"/>
      <c r="T312" s="3"/>
      <c r="U312" s="3"/>
      <c r="V312" s="3">
        <v>1</v>
      </c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52</v>
      </c>
      <c r="AW312" s="2" t="s">
        <v>933</v>
      </c>
      <c r="AX312" s="2" t="s">
        <v>52</v>
      </c>
      <c r="AY312" s="2" t="s">
        <v>52</v>
      </c>
    </row>
    <row r="313" spans="1:51" ht="30" customHeight="1" x14ac:dyDescent="0.3">
      <c r="A313" s="10" t="s">
        <v>463</v>
      </c>
      <c r="B313" s="10" t="s">
        <v>464</v>
      </c>
      <c r="C313" s="10" t="s">
        <v>465</v>
      </c>
      <c r="D313" s="11">
        <v>0.03</v>
      </c>
      <c r="E313" s="17">
        <f>단가대비표!O99</f>
        <v>0</v>
      </c>
      <c r="F313" s="18">
        <f>TRUNC(E313*D313,1)</f>
        <v>0</v>
      </c>
      <c r="G313" s="17">
        <f>단가대비표!P99</f>
        <v>138290</v>
      </c>
      <c r="H313" s="18">
        <f>TRUNC(G313*D313,1)</f>
        <v>4148.7</v>
      </c>
      <c r="I313" s="17">
        <f>단가대비표!V99</f>
        <v>0</v>
      </c>
      <c r="J313" s="18">
        <f>TRUNC(I313*D313,1)</f>
        <v>0</v>
      </c>
      <c r="K313" s="17">
        <f t="shared" si="52"/>
        <v>138290</v>
      </c>
      <c r="L313" s="18">
        <f t="shared" si="52"/>
        <v>4148.7</v>
      </c>
      <c r="M313" s="10" t="s">
        <v>52</v>
      </c>
      <c r="N313" s="2" t="s">
        <v>540</v>
      </c>
      <c r="O313" s="2" t="s">
        <v>466</v>
      </c>
      <c r="P313" s="2" t="s">
        <v>62</v>
      </c>
      <c r="Q313" s="2" t="s">
        <v>62</v>
      </c>
      <c r="R313" s="2" t="s">
        <v>61</v>
      </c>
      <c r="S313" s="3"/>
      <c r="T313" s="3"/>
      <c r="U313" s="3"/>
      <c r="V313" s="3">
        <v>1</v>
      </c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52</v>
      </c>
      <c r="AW313" s="2" t="s">
        <v>934</v>
      </c>
      <c r="AX313" s="2" t="s">
        <v>52</v>
      </c>
      <c r="AY313" s="2" t="s">
        <v>52</v>
      </c>
    </row>
    <row r="314" spans="1:51" ht="30" customHeight="1" x14ac:dyDescent="0.3">
      <c r="A314" s="10" t="s">
        <v>627</v>
      </c>
      <c r="B314" s="10" t="s">
        <v>628</v>
      </c>
      <c r="C314" s="10" t="s">
        <v>228</v>
      </c>
      <c r="D314" s="11">
        <v>1</v>
      </c>
      <c r="E314" s="17">
        <v>0</v>
      </c>
      <c r="F314" s="18">
        <f>TRUNC(E314*D314,1)</f>
        <v>0</v>
      </c>
      <c r="G314" s="17">
        <v>0</v>
      </c>
      <c r="H314" s="18">
        <f>TRUNC(G314*D314,1)</f>
        <v>0</v>
      </c>
      <c r="I314" s="17">
        <f>TRUNC(SUMIF(V312:V314, RIGHTB(O314, 1), H312:H314)*U314, 2)</f>
        <v>772.35</v>
      </c>
      <c r="J314" s="18">
        <f>TRUNC(I314*D314,1)</f>
        <v>772.3</v>
      </c>
      <c r="K314" s="17">
        <f t="shared" si="52"/>
        <v>772.3</v>
      </c>
      <c r="L314" s="18">
        <f t="shared" si="52"/>
        <v>772.3</v>
      </c>
      <c r="M314" s="10" t="s">
        <v>52</v>
      </c>
      <c r="N314" s="2" t="s">
        <v>540</v>
      </c>
      <c r="O314" s="2" t="s">
        <v>297</v>
      </c>
      <c r="P314" s="2" t="s">
        <v>62</v>
      </c>
      <c r="Q314" s="2" t="s">
        <v>62</v>
      </c>
      <c r="R314" s="2" t="s">
        <v>62</v>
      </c>
      <c r="S314" s="3">
        <v>1</v>
      </c>
      <c r="T314" s="3">
        <v>2</v>
      </c>
      <c r="U314" s="3">
        <v>0.03</v>
      </c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52</v>
      </c>
      <c r="AW314" s="2" t="s">
        <v>935</v>
      </c>
      <c r="AX314" s="2" t="s">
        <v>52</v>
      </c>
      <c r="AY314" s="2" t="s">
        <v>52</v>
      </c>
    </row>
    <row r="315" spans="1:51" ht="30" customHeight="1" x14ac:dyDescent="0.3">
      <c r="A315" s="10" t="s">
        <v>351</v>
      </c>
      <c r="B315" s="10" t="s">
        <v>52</v>
      </c>
      <c r="C315" s="10" t="s">
        <v>52</v>
      </c>
      <c r="D315" s="11"/>
      <c r="E315" s="17"/>
      <c r="F315" s="18">
        <f>TRUNC(SUMIF(N312:N314, N311, F312:F314),0)</f>
        <v>0</v>
      </c>
      <c r="G315" s="17"/>
      <c r="H315" s="18">
        <f>TRUNC(SUMIF(N312:N314, N311, H312:H314),0)</f>
        <v>25745</v>
      </c>
      <c r="I315" s="17"/>
      <c r="J315" s="18">
        <f>TRUNC(SUMIF(N312:N314, N311, J312:J314),0)</f>
        <v>772</v>
      </c>
      <c r="K315" s="17"/>
      <c r="L315" s="18">
        <f>F315+H315+J315</f>
        <v>26517</v>
      </c>
      <c r="M315" s="10" t="s">
        <v>52</v>
      </c>
      <c r="N315" s="2" t="s">
        <v>93</v>
      </c>
      <c r="O315" s="2" t="s">
        <v>93</v>
      </c>
      <c r="P315" s="2" t="s">
        <v>52</v>
      </c>
      <c r="Q315" s="2" t="s">
        <v>52</v>
      </c>
      <c r="R315" s="2" t="s">
        <v>52</v>
      </c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2" t="s">
        <v>52</v>
      </c>
      <c r="AW315" s="2" t="s">
        <v>52</v>
      </c>
      <c r="AX315" s="2" t="s">
        <v>52</v>
      </c>
      <c r="AY315" s="2" t="s">
        <v>52</v>
      </c>
    </row>
    <row r="316" spans="1:51" ht="30" customHeight="1" x14ac:dyDescent="0.3">
      <c r="A316" s="11"/>
      <c r="B316" s="11"/>
      <c r="C316" s="11"/>
      <c r="D316" s="11"/>
      <c r="E316" s="17"/>
      <c r="F316" s="18"/>
      <c r="G316" s="17"/>
      <c r="H316" s="18"/>
      <c r="I316" s="17"/>
      <c r="J316" s="18"/>
      <c r="K316" s="17"/>
      <c r="L316" s="18"/>
      <c r="M316" s="11"/>
    </row>
    <row r="317" spans="1:51" ht="30" customHeight="1" x14ac:dyDescent="0.3">
      <c r="A317" s="48" t="s">
        <v>936</v>
      </c>
      <c r="B317" s="48"/>
      <c r="C317" s="48"/>
      <c r="D317" s="48"/>
      <c r="E317" s="49"/>
      <c r="F317" s="50"/>
      <c r="G317" s="49"/>
      <c r="H317" s="50"/>
      <c r="I317" s="49"/>
      <c r="J317" s="50"/>
      <c r="K317" s="49"/>
      <c r="L317" s="50"/>
      <c r="M317" s="48"/>
      <c r="N317" s="1" t="s">
        <v>547</v>
      </c>
    </row>
    <row r="318" spans="1:51" ht="30" customHeight="1" x14ac:dyDescent="0.3">
      <c r="A318" s="10" t="s">
        <v>938</v>
      </c>
      <c r="B318" s="10" t="s">
        <v>939</v>
      </c>
      <c r="C318" s="10" t="s">
        <v>74</v>
      </c>
      <c r="D318" s="11">
        <v>1.03</v>
      </c>
      <c r="E318" s="17">
        <f>단가대비표!O18</f>
        <v>8011.95</v>
      </c>
      <c r="F318" s="18">
        <f>TRUNC(E318*D318,1)</f>
        <v>8252.2999999999993</v>
      </c>
      <c r="G318" s="17">
        <f>단가대비표!P18</f>
        <v>0</v>
      </c>
      <c r="H318" s="18">
        <f>TRUNC(G318*D318,1)</f>
        <v>0</v>
      </c>
      <c r="I318" s="17">
        <f>단가대비표!V18</f>
        <v>0</v>
      </c>
      <c r="J318" s="18">
        <f>TRUNC(I318*D318,1)</f>
        <v>0</v>
      </c>
      <c r="K318" s="17">
        <f t="shared" ref="K318:L321" si="53">TRUNC(E318+G318+I318,1)</f>
        <v>8011.9</v>
      </c>
      <c r="L318" s="18">
        <f t="shared" si="53"/>
        <v>8252.2999999999993</v>
      </c>
      <c r="M318" s="10" t="s">
        <v>337</v>
      </c>
      <c r="N318" s="2" t="s">
        <v>52</v>
      </c>
      <c r="O318" s="2" t="s">
        <v>940</v>
      </c>
      <c r="P318" s="2" t="s">
        <v>62</v>
      </c>
      <c r="Q318" s="2" t="s">
        <v>62</v>
      </c>
      <c r="R318" s="2" t="s">
        <v>61</v>
      </c>
      <c r="S318" s="3"/>
      <c r="T318" s="3"/>
      <c r="U318" s="3"/>
      <c r="V318" s="3">
        <v>1</v>
      </c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52</v>
      </c>
      <c r="AW318" s="2" t="s">
        <v>941</v>
      </c>
      <c r="AX318" s="2" t="s">
        <v>52</v>
      </c>
      <c r="AY318" s="2" t="s">
        <v>340</v>
      </c>
    </row>
    <row r="319" spans="1:51" ht="30" customHeight="1" x14ac:dyDescent="0.3">
      <c r="A319" s="10" t="s">
        <v>942</v>
      </c>
      <c r="B319" s="10" t="s">
        <v>943</v>
      </c>
      <c r="C319" s="10" t="s">
        <v>98</v>
      </c>
      <c r="D319" s="11">
        <v>3.7999999999999999E-2</v>
      </c>
      <c r="E319" s="17">
        <f>단가대비표!O33</f>
        <v>376675</v>
      </c>
      <c r="F319" s="18">
        <f>TRUNC(E319*D319,1)</f>
        <v>14313.6</v>
      </c>
      <c r="G319" s="17">
        <f>단가대비표!P33</f>
        <v>0</v>
      </c>
      <c r="H319" s="18">
        <f>TRUNC(G319*D319,1)</f>
        <v>0</v>
      </c>
      <c r="I319" s="17">
        <f>단가대비표!V33</f>
        <v>0</v>
      </c>
      <c r="J319" s="18">
        <f>TRUNC(I319*D319,1)</f>
        <v>0</v>
      </c>
      <c r="K319" s="17">
        <f t="shared" si="53"/>
        <v>376675</v>
      </c>
      <c r="L319" s="18">
        <f t="shared" si="53"/>
        <v>14313.6</v>
      </c>
      <c r="M319" s="10" t="s">
        <v>337</v>
      </c>
      <c r="N319" s="2" t="s">
        <v>52</v>
      </c>
      <c r="O319" s="2" t="s">
        <v>944</v>
      </c>
      <c r="P319" s="2" t="s">
        <v>62</v>
      </c>
      <c r="Q319" s="2" t="s">
        <v>62</v>
      </c>
      <c r="R319" s="2" t="s">
        <v>61</v>
      </c>
      <c r="S319" s="3"/>
      <c r="T319" s="3"/>
      <c r="U319" s="3"/>
      <c r="V319" s="3">
        <v>1</v>
      </c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52</v>
      </c>
      <c r="AW319" s="2" t="s">
        <v>945</v>
      </c>
      <c r="AX319" s="2" t="s">
        <v>52</v>
      </c>
      <c r="AY319" s="2" t="s">
        <v>340</v>
      </c>
    </row>
    <row r="320" spans="1:51" ht="30" customHeight="1" x14ac:dyDescent="0.3">
      <c r="A320" s="10" t="s">
        <v>946</v>
      </c>
      <c r="B320" s="10" t="s">
        <v>947</v>
      </c>
      <c r="C320" s="10" t="s">
        <v>228</v>
      </c>
      <c r="D320" s="11">
        <v>1</v>
      </c>
      <c r="E320" s="17">
        <f>TRUNC(SUMIF(V318:V321, RIGHTB(O320, 1), F318:F321)*U320, 2)</f>
        <v>8575.0400000000009</v>
      </c>
      <c r="F320" s="18">
        <f>TRUNC(E320*D320,1)</f>
        <v>8575</v>
      </c>
      <c r="G320" s="17">
        <v>0</v>
      </c>
      <c r="H320" s="18">
        <f>TRUNC(G320*D320,1)</f>
        <v>0</v>
      </c>
      <c r="I320" s="17">
        <v>0</v>
      </c>
      <c r="J320" s="18">
        <f>TRUNC(I320*D320,1)</f>
        <v>0</v>
      </c>
      <c r="K320" s="17">
        <f t="shared" si="53"/>
        <v>8575</v>
      </c>
      <c r="L320" s="18">
        <f t="shared" si="53"/>
        <v>8575</v>
      </c>
      <c r="M320" s="10" t="s">
        <v>52</v>
      </c>
      <c r="N320" s="2" t="s">
        <v>547</v>
      </c>
      <c r="O320" s="2" t="s">
        <v>297</v>
      </c>
      <c r="P320" s="2" t="s">
        <v>62</v>
      </c>
      <c r="Q320" s="2" t="s">
        <v>62</v>
      </c>
      <c r="R320" s="2" t="s">
        <v>62</v>
      </c>
      <c r="S320" s="3">
        <v>0</v>
      </c>
      <c r="T320" s="3">
        <v>0</v>
      </c>
      <c r="U320" s="3">
        <v>0.38</v>
      </c>
      <c r="V320" s="3"/>
      <c r="W320" s="3">
        <v>2</v>
      </c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2" t="s">
        <v>52</v>
      </c>
      <c r="AW320" s="2" t="s">
        <v>948</v>
      </c>
      <c r="AX320" s="2" t="s">
        <v>52</v>
      </c>
      <c r="AY320" s="2" t="s">
        <v>52</v>
      </c>
    </row>
    <row r="321" spans="1:51" ht="30" customHeight="1" x14ac:dyDescent="0.3">
      <c r="A321" s="10" t="s">
        <v>949</v>
      </c>
      <c r="B321" s="10" t="s">
        <v>427</v>
      </c>
      <c r="C321" s="10" t="s">
        <v>228</v>
      </c>
      <c r="D321" s="11">
        <v>1</v>
      </c>
      <c r="E321" s="17">
        <f>TRUNC(SUMIF(W318:W321, RIGHTB(O321, 1), F318:F321)*U321, 2)</f>
        <v>771.75</v>
      </c>
      <c r="F321" s="18">
        <f>TRUNC(E321*D321,1)</f>
        <v>771.7</v>
      </c>
      <c r="G321" s="17">
        <v>0</v>
      </c>
      <c r="H321" s="18">
        <f>TRUNC(G321*D321,1)</f>
        <v>0</v>
      </c>
      <c r="I321" s="17">
        <v>0</v>
      </c>
      <c r="J321" s="18">
        <f>TRUNC(I321*D321,1)</f>
        <v>0</v>
      </c>
      <c r="K321" s="17">
        <f t="shared" si="53"/>
        <v>771.7</v>
      </c>
      <c r="L321" s="18">
        <f t="shared" si="53"/>
        <v>771.7</v>
      </c>
      <c r="M321" s="10" t="s">
        <v>52</v>
      </c>
      <c r="N321" s="2" t="s">
        <v>547</v>
      </c>
      <c r="O321" s="2" t="s">
        <v>428</v>
      </c>
      <c r="P321" s="2" t="s">
        <v>62</v>
      </c>
      <c r="Q321" s="2" t="s">
        <v>62</v>
      </c>
      <c r="R321" s="2" t="s">
        <v>62</v>
      </c>
      <c r="S321" s="3">
        <v>0</v>
      </c>
      <c r="T321" s="3">
        <v>0</v>
      </c>
      <c r="U321" s="3">
        <v>0.09</v>
      </c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2" t="s">
        <v>52</v>
      </c>
      <c r="AW321" s="2" t="s">
        <v>950</v>
      </c>
      <c r="AX321" s="2" t="s">
        <v>52</v>
      </c>
      <c r="AY321" s="2" t="s">
        <v>52</v>
      </c>
    </row>
    <row r="322" spans="1:51" ht="30" customHeight="1" x14ac:dyDescent="0.3">
      <c r="A322" s="10" t="s">
        <v>351</v>
      </c>
      <c r="B322" s="10" t="s">
        <v>52</v>
      </c>
      <c r="C322" s="10" t="s">
        <v>52</v>
      </c>
      <c r="D322" s="11"/>
      <c r="E322" s="17"/>
      <c r="F322" s="18">
        <f>TRUNC(SUMIF(N318:N321, N317, F318:F321),0)</f>
        <v>9346</v>
      </c>
      <c r="G322" s="17"/>
      <c r="H322" s="18">
        <f>TRUNC(SUMIF(N318:N321, N317, H318:H321),0)</f>
        <v>0</v>
      </c>
      <c r="I322" s="17"/>
      <c r="J322" s="18">
        <f>TRUNC(SUMIF(N318:N321, N317, J318:J321),0)</f>
        <v>0</v>
      </c>
      <c r="K322" s="17"/>
      <c r="L322" s="18">
        <f>F322+H322+J322</f>
        <v>9346</v>
      </c>
      <c r="M322" s="10" t="s">
        <v>52</v>
      </c>
      <c r="N322" s="2" t="s">
        <v>93</v>
      </c>
      <c r="O322" s="2" t="s">
        <v>93</v>
      </c>
      <c r="P322" s="2" t="s">
        <v>52</v>
      </c>
      <c r="Q322" s="2" t="s">
        <v>52</v>
      </c>
      <c r="R322" s="2" t="s">
        <v>52</v>
      </c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2" t="s">
        <v>52</v>
      </c>
      <c r="AW322" s="2" t="s">
        <v>52</v>
      </c>
      <c r="AX322" s="2" t="s">
        <v>52</v>
      </c>
      <c r="AY322" s="2" t="s">
        <v>52</v>
      </c>
    </row>
    <row r="323" spans="1:51" ht="30" customHeight="1" x14ac:dyDescent="0.3">
      <c r="A323" s="11"/>
      <c r="B323" s="11"/>
      <c r="C323" s="11"/>
      <c r="D323" s="11"/>
      <c r="E323" s="17"/>
      <c r="F323" s="18"/>
      <c r="G323" s="17"/>
      <c r="H323" s="18"/>
      <c r="I323" s="17"/>
      <c r="J323" s="18"/>
      <c r="K323" s="17"/>
      <c r="L323" s="18"/>
      <c r="M323" s="11"/>
    </row>
    <row r="324" spans="1:51" ht="30" customHeight="1" x14ac:dyDescent="0.3">
      <c r="A324" s="48" t="s">
        <v>951</v>
      </c>
      <c r="B324" s="48"/>
      <c r="C324" s="48"/>
      <c r="D324" s="48"/>
      <c r="E324" s="49"/>
      <c r="F324" s="50"/>
      <c r="G324" s="49"/>
      <c r="H324" s="50"/>
      <c r="I324" s="49"/>
      <c r="J324" s="50"/>
      <c r="K324" s="49"/>
      <c r="L324" s="50"/>
      <c r="M324" s="48"/>
      <c r="N324" s="1" t="s">
        <v>550</v>
      </c>
    </row>
    <row r="325" spans="1:51" ht="30" customHeight="1" x14ac:dyDescent="0.3">
      <c r="A325" s="10" t="s">
        <v>825</v>
      </c>
      <c r="B325" s="10" t="s">
        <v>464</v>
      </c>
      <c r="C325" s="10" t="s">
        <v>465</v>
      </c>
      <c r="D325" s="11">
        <v>0.11</v>
      </c>
      <c r="E325" s="17">
        <f>단가대비표!O102</f>
        <v>0</v>
      </c>
      <c r="F325" s="18">
        <f>TRUNC(E325*D325,1)</f>
        <v>0</v>
      </c>
      <c r="G325" s="17">
        <f>단가대비표!P102</f>
        <v>215964</v>
      </c>
      <c r="H325" s="18">
        <f>TRUNC(G325*D325,1)</f>
        <v>23756</v>
      </c>
      <c r="I325" s="17">
        <f>단가대비표!V102</f>
        <v>0</v>
      </c>
      <c r="J325" s="18">
        <f>TRUNC(I325*D325,1)</f>
        <v>0</v>
      </c>
      <c r="K325" s="17">
        <f t="shared" ref="K325:L327" si="54">TRUNC(E325+G325+I325,1)</f>
        <v>215964</v>
      </c>
      <c r="L325" s="18">
        <f t="shared" si="54"/>
        <v>23756</v>
      </c>
      <c r="M325" s="10" t="s">
        <v>52</v>
      </c>
      <c r="N325" s="2" t="s">
        <v>550</v>
      </c>
      <c r="O325" s="2" t="s">
        <v>826</v>
      </c>
      <c r="P325" s="2" t="s">
        <v>62</v>
      </c>
      <c r="Q325" s="2" t="s">
        <v>62</v>
      </c>
      <c r="R325" s="2" t="s">
        <v>61</v>
      </c>
      <c r="S325" s="3"/>
      <c r="T325" s="3"/>
      <c r="U325" s="3"/>
      <c r="V325" s="3">
        <v>1</v>
      </c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52</v>
      </c>
      <c r="AW325" s="2" t="s">
        <v>953</v>
      </c>
      <c r="AX325" s="2" t="s">
        <v>52</v>
      </c>
      <c r="AY325" s="2" t="s">
        <v>52</v>
      </c>
    </row>
    <row r="326" spans="1:51" ht="30" customHeight="1" x14ac:dyDescent="0.3">
      <c r="A326" s="10" t="s">
        <v>463</v>
      </c>
      <c r="B326" s="10" t="s">
        <v>464</v>
      </c>
      <c r="C326" s="10" t="s">
        <v>465</v>
      </c>
      <c r="D326" s="11">
        <v>0.03</v>
      </c>
      <c r="E326" s="17">
        <f>단가대비표!O99</f>
        <v>0</v>
      </c>
      <c r="F326" s="18">
        <f>TRUNC(E326*D326,1)</f>
        <v>0</v>
      </c>
      <c r="G326" s="17">
        <f>단가대비표!P99</f>
        <v>138290</v>
      </c>
      <c r="H326" s="18">
        <f>TRUNC(G326*D326,1)</f>
        <v>4148.7</v>
      </c>
      <c r="I326" s="17">
        <f>단가대비표!V99</f>
        <v>0</v>
      </c>
      <c r="J326" s="18">
        <f>TRUNC(I326*D326,1)</f>
        <v>0</v>
      </c>
      <c r="K326" s="17">
        <f t="shared" si="54"/>
        <v>138290</v>
      </c>
      <c r="L326" s="18">
        <f t="shared" si="54"/>
        <v>4148.7</v>
      </c>
      <c r="M326" s="10" t="s">
        <v>52</v>
      </c>
      <c r="N326" s="2" t="s">
        <v>550</v>
      </c>
      <c r="O326" s="2" t="s">
        <v>466</v>
      </c>
      <c r="P326" s="2" t="s">
        <v>62</v>
      </c>
      <c r="Q326" s="2" t="s">
        <v>62</v>
      </c>
      <c r="R326" s="2" t="s">
        <v>61</v>
      </c>
      <c r="S326" s="3"/>
      <c r="T326" s="3"/>
      <c r="U326" s="3"/>
      <c r="V326" s="3">
        <v>1</v>
      </c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52</v>
      </c>
      <c r="AW326" s="2" t="s">
        <v>954</v>
      </c>
      <c r="AX326" s="2" t="s">
        <v>52</v>
      </c>
      <c r="AY326" s="2" t="s">
        <v>52</v>
      </c>
    </row>
    <row r="327" spans="1:51" ht="30" customHeight="1" x14ac:dyDescent="0.3">
      <c r="A327" s="10" t="s">
        <v>627</v>
      </c>
      <c r="B327" s="10" t="s">
        <v>955</v>
      </c>
      <c r="C327" s="10" t="s">
        <v>228</v>
      </c>
      <c r="D327" s="11">
        <v>1</v>
      </c>
      <c r="E327" s="17">
        <v>0</v>
      </c>
      <c r="F327" s="18">
        <f>TRUNC(E327*D327,1)</f>
        <v>0</v>
      </c>
      <c r="G327" s="17">
        <v>0</v>
      </c>
      <c r="H327" s="18">
        <f>TRUNC(G327*D327,1)</f>
        <v>0</v>
      </c>
      <c r="I327" s="17">
        <f>TRUNC(SUMIF(V325:V327, RIGHTB(O327, 1), H325:H327)*U327, 2)</f>
        <v>279.04000000000002</v>
      </c>
      <c r="J327" s="18">
        <f>TRUNC(I327*D327,1)</f>
        <v>279</v>
      </c>
      <c r="K327" s="17">
        <f t="shared" si="54"/>
        <v>279</v>
      </c>
      <c r="L327" s="18">
        <f t="shared" si="54"/>
        <v>279</v>
      </c>
      <c r="M327" s="10" t="s">
        <v>52</v>
      </c>
      <c r="N327" s="2" t="s">
        <v>550</v>
      </c>
      <c r="O327" s="2" t="s">
        <v>297</v>
      </c>
      <c r="P327" s="2" t="s">
        <v>62</v>
      </c>
      <c r="Q327" s="2" t="s">
        <v>62</v>
      </c>
      <c r="R327" s="2" t="s">
        <v>62</v>
      </c>
      <c r="S327" s="3">
        <v>1</v>
      </c>
      <c r="T327" s="3">
        <v>2</v>
      </c>
      <c r="U327" s="3">
        <v>0.01</v>
      </c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52</v>
      </c>
      <c r="AW327" s="2" t="s">
        <v>956</v>
      </c>
      <c r="AX327" s="2" t="s">
        <v>52</v>
      </c>
      <c r="AY327" s="2" t="s">
        <v>52</v>
      </c>
    </row>
    <row r="328" spans="1:51" ht="30" customHeight="1" x14ac:dyDescent="0.3">
      <c r="A328" s="10" t="s">
        <v>351</v>
      </c>
      <c r="B328" s="10" t="s">
        <v>52</v>
      </c>
      <c r="C328" s="10" t="s">
        <v>52</v>
      </c>
      <c r="D328" s="11"/>
      <c r="E328" s="17"/>
      <c r="F328" s="18">
        <f>TRUNC(SUMIF(N325:N327, N324, F325:F327),0)</f>
        <v>0</v>
      </c>
      <c r="G328" s="17"/>
      <c r="H328" s="18">
        <f>TRUNC(SUMIF(N325:N327, N324, H325:H327),0)</f>
        <v>27904</v>
      </c>
      <c r="I328" s="17"/>
      <c r="J328" s="18">
        <f>TRUNC(SUMIF(N325:N327, N324, J325:J327),0)</f>
        <v>279</v>
      </c>
      <c r="K328" s="17"/>
      <c r="L328" s="18">
        <f>F328+H328+J328</f>
        <v>28183</v>
      </c>
      <c r="M328" s="10" t="s">
        <v>52</v>
      </c>
      <c r="N328" s="2" t="s">
        <v>93</v>
      </c>
      <c r="O328" s="2" t="s">
        <v>93</v>
      </c>
      <c r="P328" s="2" t="s">
        <v>52</v>
      </c>
      <c r="Q328" s="2" t="s">
        <v>52</v>
      </c>
      <c r="R328" s="2" t="s">
        <v>52</v>
      </c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52</v>
      </c>
      <c r="AW328" s="2" t="s">
        <v>52</v>
      </c>
      <c r="AX328" s="2" t="s">
        <v>52</v>
      </c>
      <c r="AY328" s="2" t="s">
        <v>52</v>
      </c>
    </row>
    <row r="329" spans="1:51" ht="30" customHeight="1" x14ac:dyDescent="0.3">
      <c r="A329" s="11"/>
      <c r="B329" s="11"/>
      <c r="C329" s="11"/>
      <c r="D329" s="11"/>
      <c r="E329" s="17"/>
      <c r="F329" s="18"/>
      <c r="G329" s="17"/>
      <c r="H329" s="18"/>
      <c r="I329" s="17"/>
      <c r="J329" s="18"/>
      <c r="K329" s="17"/>
      <c r="L329" s="18"/>
      <c r="M329" s="11"/>
    </row>
    <row r="330" spans="1:51" ht="30" customHeight="1" x14ac:dyDescent="0.3">
      <c r="A330" s="48" t="s">
        <v>957</v>
      </c>
      <c r="B330" s="48"/>
      <c r="C330" s="48"/>
      <c r="D330" s="48"/>
      <c r="E330" s="49"/>
      <c r="F330" s="50"/>
      <c r="G330" s="49"/>
      <c r="H330" s="50"/>
      <c r="I330" s="49"/>
      <c r="J330" s="50"/>
      <c r="K330" s="49"/>
      <c r="L330" s="50"/>
      <c r="M330" s="48"/>
      <c r="N330" s="1" t="s">
        <v>594</v>
      </c>
    </row>
    <row r="331" spans="1:51" ht="30" customHeight="1" x14ac:dyDescent="0.3">
      <c r="A331" s="10" t="s">
        <v>959</v>
      </c>
      <c r="B331" s="10" t="s">
        <v>960</v>
      </c>
      <c r="C331" s="10" t="s">
        <v>465</v>
      </c>
      <c r="D331" s="11">
        <v>2.5000000000000001E-2</v>
      </c>
      <c r="E331" s="17">
        <f>단가대비표!O118</f>
        <v>0</v>
      </c>
      <c r="F331" s="18">
        <f>TRUNC(E331*D331,1)</f>
        <v>0</v>
      </c>
      <c r="G331" s="17">
        <f>단가대비표!P118</f>
        <v>179334</v>
      </c>
      <c r="H331" s="18">
        <f>TRUNC(G331*D331,1)</f>
        <v>4483.3</v>
      </c>
      <c r="I331" s="17">
        <f>단가대비표!V118</f>
        <v>0</v>
      </c>
      <c r="J331" s="18">
        <f>TRUNC(I331*D331,1)</f>
        <v>0</v>
      </c>
      <c r="K331" s="17">
        <f>TRUNC(E331+G331+I331,1)</f>
        <v>179334</v>
      </c>
      <c r="L331" s="18">
        <f>TRUNC(F331+H331+J331,1)</f>
        <v>4483.3</v>
      </c>
      <c r="M331" s="10" t="s">
        <v>52</v>
      </c>
      <c r="N331" s="2" t="s">
        <v>594</v>
      </c>
      <c r="O331" s="2" t="s">
        <v>961</v>
      </c>
      <c r="P331" s="2" t="s">
        <v>62</v>
      </c>
      <c r="Q331" s="2" t="s">
        <v>62</v>
      </c>
      <c r="R331" s="2" t="s">
        <v>61</v>
      </c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2" t="s">
        <v>52</v>
      </c>
      <c r="AW331" s="2" t="s">
        <v>962</v>
      </c>
      <c r="AX331" s="2" t="s">
        <v>52</v>
      </c>
      <c r="AY331" s="2" t="s">
        <v>52</v>
      </c>
    </row>
    <row r="332" spans="1:51" ht="30" customHeight="1" x14ac:dyDescent="0.3">
      <c r="A332" s="10" t="s">
        <v>351</v>
      </c>
      <c r="B332" s="10" t="s">
        <v>52</v>
      </c>
      <c r="C332" s="10" t="s">
        <v>52</v>
      </c>
      <c r="D332" s="11"/>
      <c r="E332" s="17"/>
      <c r="F332" s="18">
        <f>TRUNC(SUMIF(N331:N331, N330, F331:F331),0)</f>
        <v>0</v>
      </c>
      <c r="G332" s="17"/>
      <c r="H332" s="18">
        <f>TRUNC(SUMIF(N331:N331, N330, H331:H331),0)</f>
        <v>4483</v>
      </c>
      <c r="I332" s="17"/>
      <c r="J332" s="18">
        <f>TRUNC(SUMIF(N331:N331, N330, J331:J331),0)</f>
        <v>0</v>
      </c>
      <c r="K332" s="17"/>
      <c r="L332" s="18">
        <f>F332+H332+J332</f>
        <v>4483</v>
      </c>
      <c r="M332" s="10" t="s">
        <v>52</v>
      </c>
      <c r="N332" s="2" t="s">
        <v>93</v>
      </c>
      <c r="O332" s="2" t="s">
        <v>93</v>
      </c>
      <c r="P332" s="2" t="s">
        <v>52</v>
      </c>
      <c r="Q332" s="2" t="s">
        <v>52</v>
      </c>
      <c r="R332" s="2" t="s">
        <v>52</v>
      </c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2" t="s">
        <v>52</v>
      </c>
      <c r="AW332" s="2" t="s">
        <v>52</v>
      </c>
      <c r="AX332" s="2" t="s">
        <v>52</v>
      </c>
      <c r="AY332" s="2" t="s">
        <v>52</v>
      </c>
    </row>
    <row r="333" spans="1:51" ht="30" customHeight="1" x14ac:dyDescent="0.3">
      <c r="A333" s="11"/>
      <c r="B333" s="11"/>
      <c r="C333" s="11"/>
      <c r="D333" s="11"/>
      <c r="E333" s="17"/>
      <c r="F333" s="18"/>
      <c r="G333" s="17"/>
      <c r="H333" s="18"/>
      <c r="I333" s="17"/>
      <c r="J333" s="18"/>
      <c r="K333" s="17"/>
      <c r="L333" s="18"/>
      <c r="M333" s="11"/>
    </row>
    <row r="334" spans="1:51" ht="30" customHeight="1" x14ac:dyDescent="0.3">
      <c r="A334" s="48" t="s">
        <v>963</v>
      </c>
      <c r="B334" s="48"/>
      <c r="C334" s="48"/>
      <c r="D334" s="48"/>
      <c r="E334" s="49"/>
      <c r="F334" s="50"/>
      <c r="G334" s="49"/>
      <c r="H334" s="50"/>
      <c r="I334" s="49"/>
      <c r="J334" s="50"/>
      <c r="K334" s="49"/>
      <c r="L334" s="50"/>
      <c r="M334" s="48"/>
      <c r="N334" s="1" t="s">
        <v>608</v>
      </c>
    </row>
    <row r="335" spans="1:51" ht="30" customHeight="1" x14ac:dyDescent="0.3">
      <c r="A335" s="10" t="s">
        <v>966</v>
      </c>
      <c r="B335" s="10" t="s">
        <v>464</v>
      </c>
      <c r="C335" s="10" t="s">
        <v>465</v>
      </c>
      <c r="D335" s="11">
        <v>7.4999999999999997E-2</v>
      </c>
      <c r="E335" s="17">
        <f>단가대비표!O110</f>
        <v>0</v>
      </c>
      <c r="F335" s="18">
        <f>TRUNC(E335*D335,1)</f>
        <v>0</v>
      </c>
      <c r="G335" s="17">
        <f>단가대비표!P110</f>
        <v>158594</v>
      </c>
      <c r="H335" s="18">
        <f>TRUNC(G335*D335,1)</f>
        <v>11894.5</v>
      </c>
      <c r="I335" s="17">
        <f>단가대비표!V110</f>
        <v>0</v>
      </c>
      <c r="J335" s="18">
        <f>TRUNC(I335*D335,1)</f>
        <v>0</v>
      </c>
      <c r="K335" s="17">
        <f t="shared" ref="K335:L337" si="55">TRUNC(E335+G335+I335,1)</f>
        <v>158594</v>
      </c>
      <c r="L335" s="18">
        <f t="shared" si="55"/>
        <v>11894.5</v>
      </c>
      <c r="M335" s="10" t="s">
        <v>52</v>
      </c>
      <c r="N335" s="2" t="s">
        <v>608</v>
      </c>
      <c r="O335" s="2" t="s">
        <v>967</v>
      </c>
      <c r="P335" s="2" t="s">
        <v>62</v>
      </c>
      <c r="Q335" s="2" t="s">
        <v>62</v>
      </c>
      <c r="R335" s="2" t="s">
        <v>61</v>
      </c>
      <c r="S335" s="3"/>
      <c r="T335" s="3"/>
      <c r="U335" s="3"/>
      <c r="V335" s="3">
        <v>1</v>
      </c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52</v>
      </c>
      <c r="AW335" s="2" t="s">
        <v>968</v>
      </c>
      <c r="AX335" s="2" t="s">
        <v>52</v>
      </c>
      <c r="AY335" s="2" t="s">
        <v>52</v>
      </c>
    </row>
    <row r="336" spans="1:51" ht="30" customHeight="1" x14ac:dyDescent="0.3">
      <c r="A336" s="10" t="s">
        <v>463</v>
      </c>
      <c r="B336" s="10" t="s">
        <v>464</v>
      </c>
      <c r="C336" s="10" t="s">
        <v>465</v>
      </c>
      <c r="D336" s="11">
        <v>0.04</v>
      </c>
      <c r="E336" s="17">
        <f>단가대비표!O99</f>
        <v>0</v>
      </c>
      <c r="F336" s="18">
        <f>TRUNC(E336*D336,1)</f>
        <v>0</v>
      </c>
      <c r="G336" s="17">
        <f>단가대비표!P99</f>
        <v>138290</v>
      </c>
      <c r="H336" s="18">
        <f>TRUNC(G336*D336,1)</f>
        <v>5531.6</v>
      </c>
      <c r="I336" s="17">
        <f>단가대비표!V99</f>
        <v>0</v>
      </c>
      <c r="J336" s="18">
        <f>TRUNC(I336*D336,1)</f>
        <v>0</v>
      </c>
      <c r="K336" s="17">
        <f t="shared" si="55"/>
        <v>138290</v>
      </c>
      <c r="L336" s="18">
        <f t="shared" si="55"/>
        <v>5531.6</v>
      </c>
      <c r="M336" s="10" t="s">
        <v>52</v>
      </c>
      <c r="N336" s="2" t="s">
        <v>608</v>
      </c>
      <c r="O336" s="2" t="s">
        <v>466</v>
      </c>
      <c r="P336" s="2" t="s">
        <v>62</v>
      </c>
      <c r="Q336" s="2" t="s">
        <v>62</v>
      </c>
      <c r="R336" s="2" t="s">
        <v>61</v>
      </c>
      <c r="S336" s="3"/>
      <c r="T336" s="3"/>
      <c r="U336" s="3"/>
      <c r="V336" s="3">
        <v>1</v>
      </c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2" t="s">
        <v>52</v>
      </c>
      <c r="AW336" s="2" t="s">
        <v>969</v>
      </c>
      <c r="AX336" s="2" t="s">
        <v>52</v>
      </c>
      <c r="AY336" s="2" t="s">
        <v>52</v>
      </c>
    </row>
    <row r="337" spans="1:51" ht="30" customHeight="1" x14ac:dyDescent="0.3">
      <c r="A337" s="10" t="s">
        <v>627</v>
      </c>
      <c r="B337" s="10" t="s">
        <v>628</v>
      </c>
      <c r="C337" s="10" t="s">
        <v>228</v>
      </c>
      <c r="D337" s="11">
        <v>1</v>
      </c>
      <c r="E337" s="17">
        <v>0</v>
      </c>
      <c r="F337" s="18">
        <f>TRUNC(E337*D337,1)</f>
        <v>0</v>
      </c>
      <c r="G337" s="17">
        <v>0</v>
      </c>
      <c r="H337" s="18">
        <f>TRUNC(G337*D337,1)</f>
        <v>0</v>
      </c>
      <c r="I337" s="17">
        <f>TRUNC(SUMIF(V335:V337, RIGHTB(O337, 1), H335:H337)*U337, 2)</f>
        <v>522.78</v>
      </c>
      <c r="J337" s="18">
        <f>TRUNC(I337*D337,1)</f>
        <v>522.70000000000005</v>
      </c>
      <c r="K337" s="17">
        <f t="shared" si="55"/>
        <v>522.70000000000005</v>
      </c>
      <c r="L337" s="18">
        <f t="shared" si="55"/>
        <v>522.70000000000005</v>
      </c>
      <c r="M337" s="10" t="s">
        <v>52</v>
      </c>
      <c r="N337" s="2" t="s">
        <v>608</v>
      </c>
      <c r="O337" s="2" t="s">
        <v>297</v>
      </c>
      <c r="P337" s="2" t="s">
        <v>62</v>
      </c>
      <c r="Q337" s="2" t="s">
        <v>62</v>
      </c>
      <c r="R337" s="2" t="s">
        <v>62</v>
      </c>
      <c r="S337" s="3">
        <v>1</v>
      </c>
      <c r="T337" s="3">
        <v>2</v>
      </c>
      <c r="U337" s="3">
        <v>0.03</v>
      </c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2" t="s">
        <v>52</v>
      </c>
      <c r="AW337" s="2" t="s">
        <v>970</v>
      </c>
      <c r="AX337" s="2" t="s">
        <v>52</v>
      </c>
      <c r="AY337" s="2" t="s">
        <v>52</v>
      </c>
    </row>
    <row r="338" spans="1:51" ht="30" customHeight="1" x14ac:dyDescent="0.3">
      <c r="A338" s="10" t="s">
        <v>351</v>
      </c>
      <c r="B338" s="10" t="s">
        <v>52</v>
      </c>
      <c r="C338" s="10" t="s">
        <v>52</v>
      </c>
      <c r="D338" s="11"/>
      <c r="E338" s="17"/>
      <c r="F338" s="18">
        <f>TRUNC(SUMIF(N335:N337, N334, F335:F337),0)</f>
        <v>0</v>
      </c>
      <c r="G338" s="17"/>
      <c r="H338" s="18">
        <f>TRUNC(SUMIF(N335:N337, N334, H335:H337),0)</f>
        <v>17426</v>
      </c>
      <c r="I338" s="17"/>
      <c r="J338" s="18">
        <f>TRUNC(SUMIF(N335:N337, N334, J335:J337),0)</f>
        <v>522</v>
      </c>
      <c r="K338" s="17"/>
      <c r="L338" s="18">
        <f>F338+H338+J338</f>
        <v>17948</v>
      </c>
      <c r="M338" s="10" t="s">
        <v>52</v>
      </c>
      <c r="N338" s="2" t="s">
        <v>93</v>
      </c>
      <c r="O338" s="2" t="s">
        <v>93</v>
      </c>
      <c r="P338" s="2" t="s">
        <v>52</v>
      </c>
      <c r="Q338" s="2" t="s">
        <v>52</v>
      </c>
      <c r="R338" s="2" t="s">
        <v>52</v>
      </c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52</v>
      </c>
      <c r="AW338" s="2" t="s">
        <v>52</v>
      </c>
      <c r="AX338" s="2" t="s">
        <v>52</v>
      </c>
      <c r="AY338" s="2" t="s">
        <v>52</v>
      </c>
    </row>
    <row r="339" spans="1:51" ht="30" customHeight="1" x14ac:dyDescent="0.3">
      <c r="A339" s="11"/>
      <c r="B339" s="11"/>
      <c r="C339" s="11"/>
      <c r="D339" s="11"/>
      <c r="E339" s="17"/>
      <c r="F339" s="18"/>
      <c r="G339" s="17"/>
      <c r="H339" s="18"/>
      <c r="I339" s="17"/>
      <c r="J339" s="18"/>
      <c r="K339" s="17"/>
      <c r="L339" s="18"/>
      <c r="M339" s="11"/>
    </row>
    <row r="340" spans="1:51" ht="30" customHeight="1" x14ac:dyDescent="0.3">
      <c r="A340" s="48" t="s">
        <v>971</v>
      </c>
      <c r="B340" s="48"/>
      <c r="C340" s="48"/>
      <c r="D340" s="48"/>
      <c r="E340" s="49"/>
      <c r="F340" s="50"/>
      <c r="G340" s="49"/>
      <c r="H340" s="50"/>
      <c r="I340" s="49"/>
      <c r="J340" s="50"/>
      <c r="K340" s="49"/>
      <c r="L340" s="50"/>
      <c r="M340" s="48"/>
      <c r="N340" s="1" t="s">
        <v>615</v>
      </c>
    </row>
    <row r="341" spans="1:51" ht="30" customHeight="1" x14ac:dyDescent="0.3">
      <c r="A341" s="10" t="s">
        <v>254</v>
      </c>
      <c r="B341" s="10" t="s">
        <v>598</v>
      </c>
      <c r="C341" s="10" t="s">
        <v>307</v>
      </c>
      <c r="D341" s="11">
        <v>510</v>
      </c>
      <c r="E341" s="17">
        <f>단가대비표!O39</f>
        <v>0</v>
      </c>
      <c r="F341" s="18">
        <f>TRUNC(E341*D341,1)</f>
        <v>0</v>
      </c>
      <c r="G341" s="17">
        <f>단가대비표!P39</f>
        <v>0</v>
      </c>
      <c r="H341" s="18">
        <f>TRUNC(G341*D341,1)</f>
        <v>0</v>
      </c>
      <c r="I341" s="17">
        <f>단가대비표!V39</f>
        <v>0</v>
      </c>
      <c r="J341" s="18">
        <f>TRUNC(I341*D341,1)</f>
        <v>0</v>
      </c>
      <c r="K341" s="17">
        <f t="shared" ref="K341:L343" si="56">TRUNC(E341+G341+I341,1)</f>
        <v>0</v>
      </c>
      <c r="L341" s="18">
        <f t="shared" si="56"/>
        <v>0</v>
      </c>
      <c r="M341" s="10" t="s">
        <v>490</v>
      </c>
      <c r="N341" s="2" t="s">
        <v>615</v>
      </c>
      <c r="O341" s="2" t="s">
        <v>599</v>
      </c>
      <c r="P341" s="2" t="s">
        <v>62</v>
      </c>
      <c r="Q341" s="2" t="s">
        <v>62</v>
      </c>
      <c r="R341" s="2" t="s">
        <v>61</v>
      </c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2" t="s">
        <v>52</v>
      </c>
      <c r="AW341" s="2" t="s">
        <v>974</v>
      </c>
      <c r="AX341" s="2" t="s">
        <v>52</v>
      </c>
      <c r="AY341" s="2" t="s">
        <v>52</v>
      </c>
    </row>
    <row r="342" spans="1:51" ht="30" customHeight="1" x14ac:dyDescent="0.3">
      <c r="A342" s="10" t="s">
        <v>259</v>
      </c>
      <c r="B342" s="10" t="s">
        <v>489</v>
      </c>
      <c r="C342" s="10" t="s">
        <v>98</v>
      </c>
      <c r="D342" s="11">
        <v>1.1000000000000001</v>
      </c>
      <c r="E342" s="17">
        <f>단가대비표!O16</f>
        <v>0</v>
      </c>
      <c r="F342" s="18">
        <f>TRUNC(E342*D342,1)</f>
        <v>0</v>
      </c>
      <c r="G342" s="17">
        <f>단가대비표!P16</f>
        <v>0</v>
      </c>
      <c r="H342" s="18">
        <f>TRUNC(G342*D342,1)</f>
        <v>0</v>
      </c>
      <c r="I342" s="17">
        <f>단가대비표!V16</f>
        <v>0</v>
      </c>
      <c r="J342" s="18">
        <f>TRUNC(I342*D342,1)</f>
        <v>0</v>
      </c>
      <c r="K342" s="17">
        <f t="shared" si="56"/>
        <v>0</v>
      </c>
      <c r="L342" s="18">
        <f t="shared" si="56"/>
        <v>0</v>
      </c>
      <c r="M342" s="10" t="s">
        <v>490</v>
      </c>
      <c r="N342" s="2" t="s">
        <v>615</v>
      </c>
      <c r="O342" s="2" t="s">
        <v>601</v>
      </c>
      <c r="P342" s="2" t="s">
        <v>62</v>
      </c>
      <c r="Q342" s="2" t="s">
        <v>62</v>
      </c>
      <c r="R342" s="2" t="s">
        <v>61</v>
      </c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2" t="s">
        <v>52</v>
      </c>
      <c r="AW342" s="2" t="s">
        <v>975</v>
      </c>
      <c r="AX342" s="2" t="s">
        <v>52</v>
      </c>
      <c r="AY342" s="2" t="s">
        <v>52</v>
      </c>
    </row>
    <row r="343" spans="1:51" ht="30" customHeight="1" x14ac:dyDescent="0.3">
      <c r="A343" s="10" t="s">
        <v>976</v>
      </c>
      <c r="B343" s="10" t="s">
        <v>977</v>
      </c>
      <c r="C343" s="10" t="s">
        <v>98</v>
      </c>
      <c r="D343" s="11">
        <v>1</v>
      </c>
      <c r="E343" s="17">
        <f>일위대가목록!E56</f>
        <v>0</v>
      </c>
      <c r="F343" s="18">
        <f>TRUNC(E343*D343,1)</f>
        <v>0</v>
      </c>
      <c r="G343" s="17">
        <f>일위대가목록!F56</f>
        <v>91271</v>
      </c>
      <c r="H343" s="18">
        <f>TRUNC(G343*D343,1)</f>
        <v>91271</v>
      </c>
      <c r="I343" s="17">
        <f>일위대가목록!G56</f>
        <v>0</v>
      </c>
      <c r="J343" s="18">
        <f>TRUNC(I343*D343,1)</f>
        <v>0</v>
      </c>
      <c r="K343" s="17">
        <f t="shared" si="56"/>
        <v>91271</v>
      </c>
      <c r="L343" s="18">
        <f t="shared" si="56"/>
        <v>91271</v>
      </c>
      <c r="M343" s="10" t="s">
        <v>52</v>
      </c>
      <c r="N343" s="2" t="s">
        <v>615</v>
      </c>
      <c r="O343" s="2" t="s">
        <v>978</v>
      </c>
      <c r="P343" s="2" t="s">
        <v>61</v>
      </c>
      <c r="Q343" s="2" t="s">
        <v>62</v>
      </c>
      <c r="R343" s="2" t="s">
        <v>62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52</v>
      </c>
      <c r="AW343" s="2" t="s">
        <v>979</v>
      </c>
      <c r="AX343" s="2" t="s">
        <v>52</v>
      </c>
      <c r="AY343" s="2" t="s">
        <v>52</v>
      </c>
    </row>
    <row r="344" spans="1:51" ht="30" customHeight="1" x14ac:dyDescent="0.3">
      <c r="A344" s="10" t="s">
        <v>351</v>
      </c>
      <c r="B344" s="10" t="s">
        <v>52</v>
      </c>
      <c r="C344" s="10" t="s">
        <v>52</v>
      </c>
      <c r="D344" s="11"/>
      <c r="E344" s="17"/>
      <c r="F344" s="18">
        <f>TRUNC(SUMIF(N341:N343, N340, F341:F343),0)</f>
        <v>0</v>
      </c>
      <c r="G344" s="17"/>
      <c r="H344" s="18">
        <f>TRUNC(SUMIF(N341:N343, N340, H341:H343),0)</f>
        <v>91271</v>
      </c>
      <c r="I344" s="17"/>
      <c r="J344" s="18">
        <f>TRUNC(SUMIF(N341:N343, N340, J341:J343),0)</f>
        <v>0</v>
      </c>
      <c r="K344" s="17"/>
      <c r="L344" s="18">
        <f>F344+H344+J344</f>
        <v>91271</v>
      </c>
      <c r="M344" s="10" t="s">
        <v>52</v>
      </c>
      <c r="N344" s="2" t="s">
        <v>93</v>
      </c>
      <c r="O344" s="2" t="s">
        <v>93</v>
      </c>
      <c r="P344" s="2" t="s">
        <v>52</v>
      </c>
      <c r="Q344" s="2" t="s">
        <v>52</v>
      </c>
      <c r="R344" s="2" t="s">
        <v>52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52</v>
      </c>
      <c r="AW344" s="2" t="s">
        <v>52</v>
      </c>
      <c r="AX344" s="2" t="s">
        <v>52</v>
      </c>
      <c r="AY344" s="2" t="s">
        <v>52</v>
      </c>
    </row>
    <row r="345" spans="1:51" ht="30" customHeight="1" x14ac:dyDescent="0.3">
      <c r="A345" s="11"/>
      <c r="B345" s="11"/>
      <c r="C345" s="11"/>
      <c r="D345" s="11"/>
      <c r="E345" s="17"/>
      <c r="F345" s="18"/>
      <c r="G345" s="17"/>
      <c r="H345" s="18"/>
      <c r="I345" s="17"/>
      <c r="J345" s="18"/>
      <c r="K345" s="17"/>
      <c r="L345" s="18"/>
      <c r="M345" s="11"/>
    </row>
    <row r="346" spans="1:51" ht="30" customHeight="1" x14ac:dyDescent="0.3">
      <c r="A346" s="48" t="s">
        <v>980</v>
      </c>
      <c r="B346" s="48"/>
      <c r="C346" s="48"/>
      <c r="D346" s="48"/>
      <c r="E346" s="49"/>
      <c r="F346" s="50"/>
      <c r="G346" s="49"/>
      <c r="H346" s="50"/>
      <c r="I346" s="49"/>
      <c r="J346" s="50"/>
      <c r="K346" s="49"/>
      <c r="L346" s="50"/>
      <c r="M346" s="48"/>
      <c r="N346" s="1" t="s">
        <v>619</v>
      </c>
    </row>
    <row r="347" spans="1:51" ht="30" customHeight="1" x14ac:dyDescent="0.3">
      <c r="A347" s="10" t="s">
        <v>640</v>
      </c>
      <c r="B347" s="10" t="s">
        <v>464</v>
      </c>
      <c r="C347" s="10" t="s">
        <v>465</v>
      </c>
      <c r="D347" s="11">
        <v>3.5000000000000003E-2</v>
      </c>
      <c r="E347" s="17">
        <f>단가대비표!O111</f>
        <v>0</v>
      </c>
      <c r="F347" s="18">
        <f>TRUNC(E347*D347,1)</f>
        <v>0</v>
      </c>
      <c r="G347" s="17">
        <f>단가대비표!P111</f>
        <v>216528</v>
      </c>
      <c r="H347" s="18">
        <f>TRUNC(G347*D347,1)</f>
        <v>7578.4</v>
      </c>
      <c r="I347" s="17">
        <f>단가대비표!V111</f>
        <v>0</v>
      </c>
      <c r="J347" s="18">
        <f>TRUNC(I347*D347,1)</f>
        <v>0</v>
      </c>
      <c r="K347" s="17">
        <f t="shared" ref="K347:L349" si="57">TRUNC(E347+G347+I347,1)</f>
        <v>216528</v>
      </c>
      <c r="L347" s="18">
        <f t="shared" si="57"/>
        <v>7578.4</v>
      </c>
      <c r="M347" s="10" t="s">
        <v>52</v>
      </c>
      <c r="N347" s="2" t="s">
        <v>619</v>
      </c>
      <c r="O347" s="2" t="s">
        <v>641</v>
      </c>
      <c r="P347" s="2" t="s">
        <v>62</v>
      </c>
      <c r="Q347" s="2" t="s">
        <v>62</v>
      </c>
      <c r="R347" s="2" t="s">
        <v>61</v>
      </c>
      <c r="S347" s="3"/>
      <c r="T347" s="3"/>
      <c r="U347" s="3"/>
      <c r="V347" s="3">
        <v>1</v>
      </c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52</v>
      </c>
      <c r="AW347" s="2" t="s">
        <v>983</v>
      </c>
      <c r="AX347" s="2" t="s">
        <v>52</v>
      </c>
      <c r="AY347" s="2" t="s">
        <v>52</v>
      </c>
    </row>
    <row r="348" spans="1:51" ht="30" customHeight="1" x14ac:dyDescent="0.3">
      <c r="A348" s="10" t="s">
        <v>463</v>
      </c>
      <c r="B348" s="10" t="s">
        <v>464</v>
      </c>
      <c r="C348" s="10" t="s">
        <v>465</v>
      </c>
      <c r="D348" s="11">
        <v>1.2E-2</v>
      </c>
      <c r="E348" s="17">
        <f>단가대비표!O99</f>
        <v>0</v>
      </c>
      <c r="F348" s="18">
        <f>TRUNC(E348*D348,1)</f>
        <v>0</v>
      </c>
      <c r="G348" s="17">
        <f>단가대비표!P99</f>
        <v>138290</v>
      </c>
      <c r="H348" s="18">
        <f>TRUNC(G348*D348,1)</f>
        <v>1659.4</v>
      </c>
      <c r="I348" s="17">
        <f>단가대비표!V99</f>
        <v>0</v>
      </c>
      <c r="J348" s="18">
        <f>TRUNC(I348*D348,1)</f>
        <v>0</v>
      </c>
      <c r="K348" s="17">
        <f t="shared" si="57"/>
        <v>138290</v>
      </c>
      <c r="L348" s="18">
        <f t="shared" si="57"/>
        <v>1659.4</v>
      </c>
      <c r="M348" s="10" t="s">
        <v>52</v>
      </c>
      <c r="N348" s="2" t="s">
        <v>619</v>
      </c>
      <c r="O348" s="2" t="s">
        <v>466</v>
      </c>
      <c r="P348" s="2" t="s">
        <v>62</v>
      </c>
      <c r="Q348" s="2" t="s">
        <v>62</v>
      </c>
      <c r="R348" s="2" t="s">
        <v>61</v>
      </c>
      <c r="S348" s="3"/>
      <c r="T348" s="3"/>
      <c r="U348" s="3"/>
      <c r="V348" s="3">
        <v>1</v>
      </c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52</v>
      </c>
      <c r="AW348" s="2" t="s">
        <v>984</v>
      </c>
      <c r="AX348" s="2" t="s">
        <v>52</v>
      </c>
      <c r="AY348" s="2" t="s">
        <v>52</v>
      </c>
    </row>
    <row r="349" spans="1:51" ht="30" customHeight="1" x14ac:dyDescent="0.3">
      <c r="A349" s="10" t="s">
        <v>627</v>
      </c>
      <c r="B349" s="10" t="s">
        <v>644</v>
      </c>
      <c r="C349" s="10" t="s">
        <v>228</v>
      </c>
      <c r="D349" s="11">
        <v>1</v>
      </c>
      <c r="E349" s="17">
        <v>0</v>
      </c>
      <c r="F349" s="18">
        <f>TRUNC(E349*D349,1)</f>
        <v>0</v>
      </c>
      <c r="G349" s="17">
        <v>0</v>
      </c>
      <c r="H349" s="18">
        <f>TRUNC(G349*D349,1)</f>
        <v>0</v>
      </c>
      <c r="I349" s="17">
        <f>TRUNC(SUMIF(V347:V349, RIGHTB(O349, 1), H347:H349)*U349, 2)</f>
        <v>184.75</v>
      </c>
      <c r="J349" s="18">
        <f>TRUNC(I349*D349,1)</f>
        <v>184.7</v>
      </c>
      <c r="K349" s="17">
        <f t="shared" si="57"/>
        <v>184.7</v>
      </c>
      <c r="L349" s="18">
        <f t="shared" si="57"/>
        <v>184.7</v>
      </c>
      <c r="M349" s="10" t="s">
        <v>52</v>
      </c>
      <c r="N349" s="2" t="s">
        <v>619</v>
      </c>
      <c r="O349" s="2" t="s">
        <v>297</v>
      </c>
      <c r="P349" s="2" t="s">
        <v>62</v>
      </c>
      <c r="Q349" s="2" t="s">
        <v>62</v>
      </c>
      <c r="R349" s="2" t="s">
        <v>62</v>
      </c>
      <c r="S349" s="3">
        <v>1</v>
      </c>
      <c r="T349" s="3">
        <v>2</v>
      </c>
      <c r="U349" s="3">
        <v>0.02</v>
      </c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52</v>
      </c>
      <c r="AW349" s="2" t="s">
        <v>985</v>
      </c>
      <c r="AX349" s="2" t="s">
        <v>52</v>
      </c>
      <c r="AY349" s="2" t="s">
        <v>52</v>
      </c>
    </row>
    <row r="350" spans="1:51" ht="30" customHeight="1" x14ac:dyDescent="0.3">
      <c r="A350" s="10" t="s">
        <v>351</v>
      </c>
      <c r="B350" s="10" t="s">
        <v>52</v>
      </c>
      <c r="C350" s="10" t="s">
        <v>52</v>
      </c>
      <c r="D350" s="11"/>
      <c r="E350" s="17"/>
      <c r="F350" s="18">
        <f>TRUNC(SUMIF(N347:N349, N346, F347:F349),0)</f>
        <v>0</v>
      </c>
      <c r="G350" s="17"/>
      <c r="H350" s="18">
        <f>TRUNC(SUMIF(N347:N349, N346, H347:H349),0)</f>
        <v>9237</v>
      </c>
      <c r="I350" s="17"/>
      <c r="J350" s="18">
        <f>TRUNC(SUMIF(N347:N349, N346, J347:J349),0)</f>
        <v>184</v>
      </c>
      <c r="K350" s="17"/>
      <c r="L350" s="18">
        <f>F350+H350+J350</f>
        <v>9421</v>
      </c>
      <c r="M350" s="10" t="s">
        <v>52</v>
      </c>
      <c r="N350" s="2" t="s">
        <v>93</v>
      </c>
      <c r="O350" s="2" t="s">
        <v>93</v>
      </c>
      <c r="P350" s="2" t="s">
        <v>52</v>
      </c>
      <c r="Q350" s="2" t="s">
        <v>52</v>
      </c>
      <c r="R350" s="2" t="s">
        <v>52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2" t="s">
        <v>52</v>
      </c>
      <c r="AW350" s="2" t="s">
        <v>52</v>
      </c>
      <c r="AX350" s="2" t="s">
        <v>52</v>
      </c>
      <c r="AY350" s="2" t="s">
        <v>52</v>
      </c>
    </row>
    <row r="351" spans="1:51" ht="30" customHeight="1" x14ac:dyDescent="0.3">
      <c r="A351" s="11"/>
      <c r="B351" s="11"/>
      <c r="C351" s="11"/>
      <c r="D351" s="11"/>
      <c r="E351" s="17"/>
      <c r="F351" s="18"/>
      <c r="G351" s="17"/>
      <c r="H351" s="18"/>
      <c r="I351" s="17"/>
      <c r="J351" s="18"/>
      <c r="K351" s="17"/>
      <c r="L351" s="18"/>
      <c r="M351" s="11"/>
    </row>
    <row r="352" spans="1:51" ht="30" customHeight="1" x14ac:dyDescent="0.3">
      <c r="A352" s="48" t="s">
        <v>986</v>
      </c>
      <c r="B352" s="48"/>
      <c r="C352" s="48"/>
      <c r="D352" s="48"/>
      <c r="E352" s="49"/>
      <c r="F352" s="50"/>
      <c r="G352" s="49"/>
      <c r="H352" s="50"/>
      <c r="I352" s="49"/>
      <c r="J352" s="50"/>
      <c r="K352" s="49"/>
      <c r="L352" s="50"/>
      <c r="M352" s="48"/>
      <c r="N352" s="1" t="s">
        <v>978</v>
      </c>
    </row>
    <row r="353" spans="1:51" ht="30" customHeight="1" x14ac:dyDescent="0.3">
      <c r="A353" s="10" t="s">
        <v>463</v>
      </c>
      <c r="B353" s="10" t="s">
        <v>464</v>
      </c>
      <c r="C353" s="10" t="s">
        <v>465</v>
      </c>
      <c r="D353" s="11">
        <v>0.66</v>
      </c>
      <c r="E353" s="17">
        <f>단가대비표!O99</f>
        <v>0</v>
      </c>
      <c r="F353" s="18">
        <f>TRUNC(E353*D353,1)</f>
        <v>0</v>
      </c>
      <c r="G353" s="17">
        <f>단가대비표!P99</f>
        <v>138290</v>
      </c>
      <c r="H353" s="18">
        <f>TRUNC(G353*D353,1)</f>
        <v>91271.4</v>
      </c>
      <c r="I353" s="17">
        <f>단가대비표!V99</f>
        <v>0</v>
      </c>
      <c r="J353" s="18">
        <f>TRUNC(I353*D353,1)</f>
        <v>0</v>
      </c>
      <c r="K353" s="17">
        <f>TRUNC(E353+G353+I353,1)</f>
        <v>138290</v>
      </c>
      <c r="L353" s="18">
        <f>TRUNC(F353+H353+J353,1)</f>
        <v>91271.4</v>
      </c>
      <c r="M353" s="10" t="s">
        <v>52</v>
      </c>
      <c r="N353" s="2" t="s">
        <v>978</v>
      </c>
      <c r="O353" s="2" t="s">
        <v>466</v>
      </c>
      <c r="P353" s="2" t="s">
        <v>62</v>
      </c>
      <c r="Q353" s="2" t="s">
        <v>62</v>
      </c>
      <c r="R353" s="2" t="s">
        <v>61</v>
      </c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52</v>
      </c>
      <c r="AW353" s="2" t="s">
        <v>988</v>
      </c>
      <c r="AX353" s="2" t="s">
        <v>52</v>
      </c>
      <c r="AY353" s="2" t="s">
        <v>52</v>
      </c>
    </row>
    <row r="354" spans="1:51" ht="30" customHeight="1" x14ac:dyDescent="0.3">
      <c r="A354" s="10" t="s">
        <v>351</v>
      </c>
      <c r="B354" s="10" t="s">
        <v>52</v>
      </c>
      <c r="C354" s="10" t="s">
        <v>52</v>
      </c>
      <c r="D354" s="11"/>
      <c r="E354" s="17"/>
      <c r="F354" s="18">
        <f>TRUNC(SUMIF(N353:N353, N352, F353:F353),0)</f>
        <v>0</v>
      </c>
      <c r="G354" s="17"/>
      <c r="H354" s="18">
        <f>TRUNC(SUMIF(N353:N353, N352, H353:H353),0)</f>
        <v>91271</v>
      </c>
      <c r="I354" s="17"/>
      <c r="J354" s="18">
        <f>TRUNC(SUMIF(N353:N353, N352, J353:J353),0)</f>
        <v>0</v>
      </c>
      <c r="K354" s="17"/>
      <c r="L354" s="18">
        <f>F354+H354+J354</f>
        <v>91271</v>
      </c>
      <c r="M354" s="10" t="s">
        <v>52</v>
      </c>
      <c r="N354" s="2" t="s">
        <v>93</v>
      </c>
      <c r="O354" s="2" t="s">
        <v>93</v>
      </c>
      <c r="P354" s="2" t="s">
        <v>52</v>
      </c>
      <c r="Q354" s="2" t="s">
        <v>52</v>
      </c>
      <c r="R354" s="2" t="s">
        <v>52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52</v>
      </c>
      <c r="AW354" s="2" t="s">
        <v>52</v>
      </c>
      <c r="AX354" s="2" t="s">
        <v>52</v>
      </c>
      <c r="AY354" s="2" t="s">
        <v>52</v>
      </c>
    </row>
    <row r="355" spans="1:51" ht="30" customHeight="1" x14ac:dyDescent="0.3">
      <c r="A355" s="11"/>
      <c r="B355" s="11"/>
      <c r="C355" s="11"/>
      <c r="D355" s="11"/>
      <c r="E355" s="17"/>
      <c r="F355" s="18"/>
      <c r="G355" s="17"/>
      <c r="H355" s="18"/>
      <c r="I355" s="17"/>
      <c r="J355" s="18"/>
      <c r="K355" s="17"/>
      <c r="L355" s="18"/>
      <c r="M355" s="11"/>
    </row>
    <row r="356" spans="1:51" ht="30" customHeight="1" x14ac:dyDescent="0.3">
      <c r="A356" s="48" t="s">
        <v>989</v>
      </c>
      <c r="B356" s="48"/>
      <c r="C356" s="48"/>
      <c r="D356" s="48"/>
      <c r="E356" s="49"/>
      <c r="F356" s="50"/>
      <c r="G356" s="49"/>
      <c r="H356" s="50"/>
      <c r="I356" s="49"/>
      <c r="J356" s="50"/>
      <c r="K356" s="49"/>
      <c r="L356" s="50"/>
      <c r="M356" s="48"/>
      <c r="N356" s="1" t="s">
        <v>670</v>
      </c>
    </row>
    <row r="357" spans="1:51" ht="30" customHeight="1" x14ac:dyDescent="0.3">
      <c r="A357" s="10" t="s">
        <v>992</v>
      </c>
      <c r="B357" s="10" t="s">
        <v>464</v>
      </c>
      <c r="C357" s="10" t="s">
        <v>465</v>
      </c>
      <c r="D357" s="11">
        <v>0.65800000000000003</v>
      </c>
      <c r="E357" s="17">
        <f>단가대비표!O109</f>
        <v>0</v>
      </c>
      <c r="F357" s="18">
        <f>TRUNC(E357*D357,1)</f>
        <v>0</v>
      </c>
      <c r="G357" s="17">
        <f>단가대비표!P109</f>
        <v>199185</v>
      </c>
      <c r="H357" s="18">
        <f>TRUNC(G357*D357,1)</f>
        <v>131063.7</v>
      </c>
      <c r="I357" s="17">
        <f>단가대비표!V109</f>
        <v>0</v>
      </c>
      <c r="J357" s="18">
        <f>TRUNC(I357*D357,1)</f>
        <v>0</v>
      </c>
      <c r="K357" s="17">
        <f t="shared" ref="K357:L359" si="58">TRUNC(E357+G357+I357,1)</f>
        <v>199185</v>
      </c>
      <c r="L357" s="18">
        <f t="shared" si="58"/>
        <v>131063.7</v>
      </c>
      <c r="M357" s="10" t="s">
        <v>52</v>
      </c>
      <c r="N357" s="2" t="s">
        <v>670</v>
      </c>
      <c r="O357" s="2" t="s">
        <v>993</v>
      </c>
      <c r="P357" s="2" t="s">
        <v>62</v>
      </c>
      <c r="Q357" s="2" t="s">
        <v>62</v>
      </c>
      <c r="R357" s="2" t="s">
        <v>61</v>
      </c>
      <c r="S357" s="3"/>
      <c r="T357" s="3"/>
      <c r="U357" s="3"/>
      <c r="V357" s="3">
        <v>1</v>
      </c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2" t="s">
        <v>52</v>
      </c>
      <c r="AW357" s="2" t="s">
        <v>994</v>
      </c>
      <c r="AX357" s="2" t="s">
        <v>52</v>
      </c>
      <c r="AY357" s="2" t="s">
        <v>52</v>
      </c>
    </row>
    <row r="358" spans="1:51" ht="30" customHeight="1" x14ac:dyDescent="0.3">
      <c r="A358" s="10" t="s">
        <v>463</v>
      </c>
      <c r="B358" s="10" t="s">
        <v>464</v>
      </c>
      <c r="C358" s="10" t="s">
        <v>465</v>
      </c>
      <c r="D358" s="11">
        <v>0.157</v>
      </c>
      <c r="E358" s="17">
        <f>단가대비표!O99</f>
        <v>0</v>
      </c>
      <c r="F358" s="18">
        <f>TRUNC(E358*D358,1)</f>
        <v>0</v>
      </c>
      <c r="G358" s="17">
        <f>단가대비표!P99</f>
        <v>138290</v>
      </c>
      <c r="H358" s="18">
        <f>TRUNC(G358*D358,1)</f>
        <v>21711.5</v>
      </c>
      <c r="I358" s="17">
        <f>단가대비표!V99</f>
        <v>0</v>
      </c>
      <c r="J358" s="18">
        <f>TRUNC(I358*D358,1)</f>
        <v>0</v>
      </c>
      <c r="K358" s="17">
        <f t="shared" si="58"/>
        <v>138290</v>
      </c>
      <c r="L358" s="18">
        <f t="shared" si="58"/>
        <v>21711.5</v>
      </c>
      <c r="M358" s="10" t="s">
        <v>52</v>
      </c>
      <c r="N358" s="2" t="s">
        <v>670</v>
      </c>
      <c r="O358" s="2" t="s">
        <v>466</v>
      </c>
      <c r="P358" s="2" t="s">
        <v>62</v>
      </c>
      <c r="Q358" s="2" t="s">
        <v>62</v>
      </c>
      <c r="R358" s="2" t="s">
        <v>61</v>
      </c>
      <c r="S358" s="3"/>
      <c r="T358" s="3"/>
      <c r="U358" s="3"/>
      <c r="V358" s="3">
        <v>1</v>
      </c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52</v>
      </c>
      <c r="AW358" s="2" t="s">
        <v>995</v>
      </c>
      <c r="AX358" s="2" t="s">
        <v>52</v>
      </c>
      <c r="AY358" s="2" t="s">
        <v>52</v>
      </c>
    </row>
    <row r="359" spans="1:51" ht="30" customHeight="1" x14ac:dyDescent="0.3">
      <c r="A359" s="10" t="s">
        <v>627</v>
      </c>
      <c r="B359" s="10" t="s">
        <v>628</v>
      </c>
      <c r="C359" s="10" t="s">
        <v>228</v>
      </c>
      <c r="D359" s="11">
        <v>1</v>
      </c>
      <c r="E359" s="17">
        <v>0</v>
      </c>
      <c r="F359" s="18">
        <f>TRUNC(E359*D359,1)</f>
        <v>0</v>
      </c>
      <c r="G359" s="17">
        <v>0</v>
      </c>
      <c r="H359" s="18">
        <f>TRUNC(G359*D359,1)</f>
        <v>0</v>
      </c>
      <c r="I359" s="17">
        <f>TRUNC(SUMIF(V357:V359, RIGHTB(O359, 1), H357:H359)*U359, 2)</f>
        <v>4583.25</v>
      </c>
      <c r="J359" s="18">
        <f>TRUNC(I359*D359,1)</f>
        <v>4583.2</v>
      </c>
      <c r="K359" s="17">
        <f t="shared" si="58"/>
        <v>4583.2</v>
      </c>
      <c r="L359" s="18">
        <f t="shared" si="58"/>
        <v>4583.2</v>
      </c>
      <c r="M359" s="10" t="s">
        <v>52</v>
      </c>
      <c r="N359" s="2" t="s">
        <v>670</v>
      </c>
      <c r="O359" s="2" t="s">
        <v>297</v>
      </c>
      <c r="P359" s="2" t="s">
        <v>62</v>
      </c>
      <c r="Q359" s="2" t="s">
        <v>62</v>
      </c>
      <c r="R359" s="2" t="s">
        <v>62</v>
      </c>
      <c r="S359" s="3">
        <v>1</v>
      </c>
      <c r="T359" s="3">
        <v>2</v>
      </c>
      <c r="U359" s="3">
        <v>0.03</v>
      </c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52</v>
      </c>
      <c r="AW359" s="2" t="s">
        <v>996</v>
      </c>
      <c r="AX359" s="2" t="s">
        <v>52</v>
      </c>
      <c r="AY359" s="2" t="s">
        <v>52</v>
      </c>
    </row>
    <row r="360" spans="1:51" ht="30" customHeight="1" x14ac:dyDescent="0.3">
      <c r="A360" s="10" t="s">
        <v>351</v>
      </c>
      <c r="B360" s="10" t="s">
        <v>52</v>
      </c>
      <c r="C360" s="10" t="s">
        <v>52</v>
      </c>
      <c r="D360" s="11"/>
      <c r="E360" s="17"/>
      <c r="F360" s="18">
        <f>TRUNC(SUMIF(N357:N359, N356, F357:F359),0)</f>
        <v>0</v>
      </c>
      <c r="G360" s="17"/>
      <c r="H360" s="18">
        <f>TRUNC(SUMIF(N357:N359, N356, H357:H359),0)</f>
        <v>152775</v>
      </c>
      <c r="I360" s="17"/>
      <c r="J360" s="18">
        <f>TRUNC(SUMIF(N357:N359, N356, J357:J359),0)</f>
        <v>4583</v>
      </c>
      <c r="K360" s="17"/>
      <c r="L360" s="18">
        <f>F360+H360+J360</f>
        <v>157358</v>
      </c>
      <c r="M360" s="10" t="s">
        <v>52</v>
      </c>
      <c r="N360" s="2" t="s">
        <v>93</v>
      </c>
      <c r="O360" s="2" t="s">
        <v>93</v>
      </c>
      <c r="P360" s="2" t="s">
        <v>52</v>
      </c>
      <c r="Q360" s="2" t="s">
        <v>52</v>
      </c>
      <c r="R360" s="2" t="s">
        <v>52</v>
      </c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52</v>
      </c>
      <c r="AW360" s="2" t="s">
        <v>52</v>
      </c>
      <c r="AX360" s="2" t="s">
        <v>52</v>
      </c>
      <c r="AY360" s="2" t="s">
        <v>52</v>
      </c>
    </row>
    <row r="361" spans="1:51" ht="30" customHeight="1" x14ac:dyDescent="0.3">
      <c r="A361" s="11"/>
      <c r="B361" s="11"/>
      <c r="C361" s="11"/>
      <c r="D361" s="11"/>
      <c r="E361" s="17"/>
      <c r="F361" s="18"/>
      <c r="G361" s="17"/>
      <c r="H361" s="18"/>
      <c r="I361" s="17"/>
      <c r="J361" s="18"/>
      <c r="K361" s="17"/>
      <c r="L361" s="18"/>
      <c r="M361" s="11"/>
    </row>
    <row r="362" spans="1:51" ht="30" customHeight="1" x14ac:dyDescent="0.3">
      <c r="A362" s="48" t="s">
        <v>997</v>
      </c>
      <c r="B362" s="48"/>
      <c r="C362" s="48"/>
      <c r="D362" s="48"/>
      <c r="E362" s="49"/>
      <c r="F362" s="50"/>
      <c r="G362" s="49"/>
      <c r="H362" s="50"/>
      <c r="I362" s="49"/>
      <c r="J362" s="50"/>
      <c r="K362" s="49"/>
      <c r="L362" s="50"/>
      <c r="M362" s="48"/>
      <c r="N362" s="1" t="s">
        <v>674</v>
      </c>
    </row>
    <row r="363" spans="1:51" ht="30" customHeight="1" x14ac:dyDescent="0.3">
      <c r="A363" s="10" t="s">
        <v>1000</v>
      </c>
      <c r="B363" s="10" t="s">
        <v>673</v>
      </c>
      <c r="C363" s="10" t="s">
        <v>74</v>
      </c>
      <c r="D363" s="11">
        <v>1</v>
      </c>
      <c r="E363" s="17">
        <f>일위대가목록!E59</f>
        <v>795</v>
      </c>
      <c r="F363" s="18">
        <f>TRUNC(E363*D363,1)</f>
        <v>795</v>
      </c>
      <c r="G363" s="17">
        <f>일위대가목록!F59</f>
        <v>0</v>
      </c>
      <c r="H363" s="18">
        <f>TRUNC(G363*D363,1)</f>
        <v>0</v>
      </c>
      <c r="I363" s="17">
        <f>일위대가목록!G59</f>
        <v>0</v>
      </c>
      <c r="J363" s="18">
        <f>TRUNC(I363*D363,1)</f>
        <v>0</v>
      </c>
      <c r="K363" s="17">
        <f>TRUNC(E363+G363+I363,1)</f>
        <v>795</v>
      </c>
      <c r="L363" s="18">
        <f>TRUNC(F363+H363+J363,1)</f>
        <v>795</v>
      </c>
      <c r="M363" s="10" t="s">
        <v>52</v>
      </c>
      <c r="N363" s="2" t="s">
        <v>674</v>
      </c>
      <c r="O363" s="2" t="s">
        <v>1001</v>
      </c>
      <c r="P363" s="2" t="s">
        <v>61</v>
      </c>
      <c r="Q363" s="2" t="s">
        <v>62</v>
      </c>
      <c r="R363" s="2" t="s">
        <v>62</v>
      </c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2" t="s">
        <v>52</v>
      </c>
      <c r="AW363" s="2" t="s">
        <v>1002</v>
      </c>
      <c r="AX363" s="2" t="s">
        <v>52</v>
      </c>
      <c r="AY363" s="2" t="s">
        <v>52</v>
      </c>
    </row>
    <row r="364" spans="1:51" ht="30" customHeight="1" x14ac:dyDescent="0.3">
      <c r="A364" s="10" t="s">
        <v>1000</v>
      </c>
      <c r="B364" s="10" t="s">
        <v>1003</v>
      </c>
      <c r="C364" s="10" t="s">
        <v>74</v>
      </c>
      <c r="D364" s="11">
        <v>1</v>
      </c>
      <c r="E364" s="17">
        <f>일위대가목록!E60</f>
        <v>0</v>
      </c>
      <c r="F364" s="18">
        <f>TRUNC(E364*D364,1)</f>
        <v>0</v>
      </c>
      <c r="G364" s="17">
        <f>일위대가목록!F60</f>
        <v>3393</v>
      </c>
      <c r="H364" s="18">
        <f>TRUNC(G364*D364,1)</f>
        <v>3393</v>
      </c>
      <c r="I364" s="17">
        <f>일위대가목록!G60</f>
        <v>0</v>
      </c>
      <c r="J364" s="18">
        <f>TRUNC(I364*D364,1)</f>
        <v>0</v>
      </c>
      <c r="K364" s="17">
        <f>TRUNC(E364+G364+I364,1)</f>
        <v>3393</v>
      </c>
      <c r="L364" s="18">
        <f>TRUNC(F364+H364+J364,1)</f>
        <v>3393</v>
      </c>
      <c r="M364" s="10" t="s">
        <v>52</v>
      </c>
      <c r="N364" s="2" t="s">
        <v>674</v>
      </c>
      <c r="O364" s="2" t="s">
        <v>1004</v>
      </c>
      <c r="P364" s="2" t="s">
        <v>61</v>
      </c>
      <c r="Q364" s="2" t="s">
        <v>62</v>
      </c>
      <c r="R364" s="2" t="s">
        <v>62</v>
      </c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2" t="s">
        <v>52</v>
      </c>
      <c r="AW364" s="2" t="s">
        <v>1005</v>
      </c>
      <c r="AX364" s="2" t="s">
        <v>52</v>
      </c>
      <c r="AY364" s="2" t="s">
        <v>52</v>
      </c>
    </row>
    <row r="365" spans="1:51" ht="30" customHeight="1" x14ac:dyDescent="0.3">
      <c r="A365" s="10" t="s">
        <v>351</v>
      </c>
      <c r="B365" s="10" t="s">
        <v>52</v>
      </c>
      <c r="C365" s="10" t="s">
        <v>52</v>
      </c>
      <c r="D365" s="11"/>
      <c r="E365" s="17"/>
      <c r="F365" s="18">
        <f>TRUNC(SUMIF(N363:N364, N362, F363:F364),0)</f>
        <v>795</v>
      </c>
      <c r="G365" s="17"/>
      <c r="H365" s="18">
        <f>TRUNC(SUMIF(N363:N364, N362, H363:H364),0)</f>
        <v>3393</v>
      </c>
      <c r="I365" s="17"/>
      <c r="J365" s="18">
        <f>TRUNC(SUMIF(N363:N364, N362, J363:J364),0)</f>
        <v>0</v>
      </c>
      <c r="K365" s="17"/>
      <c r="L365" s="18">
        <f>F365+H365+J365</f>
        <v>4188</v>
      </c>
      <c r="M365" s="10" t="s">
        <v>52</v>
      </c>
      <c r="N365" s="2" t="s">
        <v>93</v>
      </c>
      <c r="O365" s="2" t="s">
        <v>93</v>
      </c>
      <c r="P365" s="2" t="s">
        <v>52</v>
      </c>
      <c r="Q365" s="2" t="s">
        <v>52</v>
      </c>
      <c r="R365" s="2" t="s">
        <v>52</v>
      </c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52</v>
      </c>
      <c r="AW365" s="2" t="s">
        <v>52</v>
      </c>
      <c r="AX365" s="2" t="s">
        <v>52</v>
      </c>
      <c r="AY365" s="2" t="s">
        <v>52</v>
      </c>
    </row>
    <row r="366" spans="1:51" ht="30" customHeight="1" x14ac:dyDescent="0.3">
      <c r="A366" s="11"/>
      <c r="B366" s="11"/>
      <c r="C366" s="11"/>
      <c r="D366" s="11"/>
      <c r="E366" s="17"/>
      <c r="F366" s="18"/>
      <c r="G366" s="17"/>
      <c r="H366" s="18"/>
      <c r="I366" s="17"/>
      <c r="J366" s="18"/>
      <c r="K366" s="17"/>
      <c r="L366" s="18"/>
      <c r="M366" s="11"/>
    </row>
    <row r="367" spans="1:51" ht="30" customHeight="1" x14ac:dyDescent="0.3">
      <c r="A367" s="48" t="s">
        <v>1006</v>
      </c>
      <c r="B367" s="48"/>
      <c r="C367" s="48"/>
      <c r="D367" s="48"/>
      <c r="E367" s="49"/>
      <c r="F367" s="50"/>
      <c r="G367" s="49"/>
      <c r="H367" s="50"/>
      <c r="I367" s="49"/>
      <c r="J367" s="50"/>
      <c r="K367" s="49"/>
      <c r="L367" s="50"/>
      <c r="M367" s="48"/>
      <c r="N367" s="1" t="s">
        <v>1001</v>
      </c>
    </row>
    <row r="368" spans="1:51" ht="30" customHeight="1" x14ac:dyDescent="0.3">
      <c r="A368" s="10" t="s">
        <v>1008</v>
      </c>
      <c r="B368" s="10" t="s">
        <v>1009</v>
      </c>
      <c r="C368" s="10" t="s">
        <v>589</v>
      </c>
      <c r="D368" s="11">
        <v>0.08</v>
      </c>
      <c r="E368" s="17">
        <f>단가대비표!O85</f>
        <v>9492</v>
      </c>
      <c r="F368" s="18">
        <f>TRUNC(E368*D368,1)</f>
        <v>759.3</v>
      </c>
      <c r="G368" s="17">
        <f>단가대비표!P85</f>
        <v>0</v>
      </c>
      <c r="H368" s="18">
        <f>TRUNC(G368*D368,1)</f>
        <v>0</v>
      </c>
      <c r="I368" s="17">
        <f>단가대비표!V85</f>
        <v>0</v>
      </c>
      <c r="J368" s="18">
        <f>TRUNC(I368*D368,1)</f>
        <v>0</v>
      </c>
      <c r="K368" s="17">
        <f t="shared" ref="K368:L370" si="59">TRUNC(E368+G368+I368,1)</f>
        <v>9492</v>
      </c>
      <c r="L368" s="18">
        <f t="shared" si="59"/>
        <v>759.3</v>
      </c>
      <c r="M368" s="10" t="s">
        <v>52</v>
      </c>
      <c r="N368" s="2" t="s">
        <v>1001</v>
      </c>
      <c r="O368" s="2" t="s">
        <v>1010</v>
      </c>
      <c r="P368" s="2" t="s">
        <v>62</v>
      </c>
      <c r="Q368" s="2" t="s">
        <v>62</v>
      </c>
      <c r="R368" s="2" t="s">
        <v>61</v>
      </c>
      <c r="S368" s="3"/>
      <c r="T368" s="3"/>
      <c r="U368" s="3"/>
      <c r="V368" s="3">
        <v>1</v>
      </c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2" t="s">
        <v>52</v>
      </c>
      <c r="AW368" s="2" t="s">
        <v>1011</v>
      </c>
      <c r="AX368" s="2" t="s">
        <v>52</v>
      </c>
      <c r="AY368" s="2" t="s">
        <v>52</v>
      </c>
    </row>
    <row r="369" spans="1:51" ht="30" customHeight="1" x14ac:dyDescent="0.3">
      <c r="A369" s="10" t="s">
        <v>1012</v>
      </c>
      <c r="B369" s="10" t="s">
        <v>1013</v>
      </c>
      <c r="C369" s="10" t="s">
        <v>589</v>
      </c>
      <c r="D369" s="11">
        <v>4.0000000000000001E-3</v>
      </c>
      <c r="E369" s="17">
        <f>단가대비표!O87</f>
        <v>3194.44</v>
      </c>
      <c r="F369" s="18">
        <f>TRUNC(E369*D369,1)</f>
        <v>12.7</v>
      </c>
      <c r="G369" s="17">
        <f>단가대비표!P87</f>
        <v>0</v>
      </c>
      <c r="H369" s="18">
        <f>TRUNC(G369*D369,1)</f>
        <v>0</v>
      </c>
      <c r="I369" s="17">
        <f>단가대비표!V87</f>
        <v>0</v>
      </c>
      <c r="J369" s="18">
        <f>TRUNC(I369*D369,1)</f>
        <v>0</v>
      </c>
      <c r="K369" s="17">
        <f t="shared" si="59"/>
        <v>3194.4</v>
      </c>
      <c r="L369" s="18">
        <f t="shared" si="59"/>
        <v>12.7</v>
      </c>
      <c r="M369" s="10" t="s">
        <v>52</v>
      </c>
      <c r="N369" s="2" t="s">
        <v>1001</v>
      </c>
      <c r="O369" s="2" t="s">
        <v>1014</v>
      </c>
      <c r="P369" s="2" t="s">
        <v>62</v>
      </c>
      <c r="Q369" s="2" t="s">
        <v>62</v>
      </c>
      <c r="R369" s="2" t="s">
        <v>61</v>
      </c>
      <c r="S369" s="3"/>
      <c r="T369" s="3"/>
      <c r="U369" s="3"/>
      <c r="V369" s="3">
        <v>1</v>
      </c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2" t="s">
        <v>52</v>
      </c>
      <c r="AW369" s="2" t="s">
        <v>1015</v>
      </c>
      <c r="AX369" s="2" t="s">
        <v>52</v>
      </c>
      <c r="AY369" s="2" t="s">
        <v>52</v>
      </c>
    </row>
    <row r="370" spans="1:51" ht="30" customHeight="1" x14ac:dyDescent="0.3">
      <c r="A370" s="10" t="s">
        <v>452</v>
      </c>
      <c r="B370" s="10" t="s">
        <v>1016</v>
      </c>
      <c r="C370" s="10" t="s">
        <v>228</v>
      </c>
      <c r="D370" s="11">
        <v>1</v>
      </c>
      <c r="E370" s="17">
        <f>TRUNC(SUMIF(V368:V370, RIGHTB(O370, 1), F368:F370)*U370, 2)</f>
        <v>23.16</v>
      </c>
      <c r="F370" s="18">
        <f>TRUNC(E370*D370,1)</f>
        <v>23.1</v>
      </c>
      <c r="G370" s="17">
        <v>0</v>
      </c>
      <c r="H370" s="18">
        <f>TRUNC(G370*D370,1)</f>
        <v>0</v>
      </c>
      <c r="I370" s="17">
        <v>0</v>
      </c>
      <c r="J370" s="18">
        <f>TRUNC(I370*D370,1)</f>
        <v>0</v>
      </c>
      <c r="K370" s="17">
        <f t="shared" si="59"/>
        <v>23.1</v>
      </c>
      <c r="L370" s="18">
        <f t="shared" si="59"/>
        <v>23.1</v>
      </c>
      <c r="M370" s="10" t="s">
        <v>52</v>
      </c>
      <c r="N370" s="2" t="s">
        <v>1001</v>
      </c>
      <c r="O370" s="2" t="s">
        <v>297</v>
      </c>
      <c r="P370" s="2" t="s">
        <v>62</v>
      </c>
      <c r="Q370" s="2" t="s">
        <v>62</v>
      </c>
      <c r="R370" s="2" t="s">
        <v>62</v>
      </c>
      <c r="S370" s="3">
        <v>0</v>
      </c>
      <c r="T370" s="3">
        <v>0</v>
      </c>
      <c r="U370" s="3">
        <v>0.03</v>
      </c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52</v>
      </c>
      <c r="AW370" s="2" t="s">
        <v>1017</v>
      </c>
      <c r="AX370" s="2" t="s">
        <v>52</v>
      </c>
      <c r="AY370" s="2" t="s">
        <v>52</v>
      </c>
    </row>
    <row r="371" spans="1:51" ht="30" customHeight="1" x14ac:dyDescent="0.3">
      <c r="A371" s="10" t="s">
        <v>351</v>
      </c>
      <c r="B371" s="10" t="s">
        <v>52</v>
      </c>
      <c r="C371" s="10" t="s">
        <v>52</v>
      </c>
      <c r="D371" s="11"/>
      <c r="E371" s="17"/>
      <c r="F371" s="18">
        <f>TRUNC(SUMIF(N368:N370, N367, F368:F370),0)</f>
        <v>795</v>
      </c>
      <c r="G371" s="17"/>
      <c r="H371" s="18">
        <f>TRUNC(SUMIF(N368:N370, N367, H368:H370),0)</f>
        <v>0</v>
      </c>
      <c r="I371" s="17"/>
      <c r="J371" s="18">
        <f>TRUNC(SUMIF(N368:N370, N367, J368:J370),0)</f>
        <v>0</v>
      </c>
      <c r="K371" s="17"/>
      <c r="L371" s="18">
        <f>F371+H371+J371</f>
        <v>795</v>
      </c>
      <c r="M371" s="10" t="s">
        <v>52</v>
      </c>
      <c r="N371" s="2" t="s">
        <v>93</v>
      </c>
      <c r="O371" s="2" t="s">
        <v>93</v>
      </c>
      <c r="P371" s="2" t="s">
        <v>52</v>
      </c>
      <c r="Q371" s="2" t="s">
        <v>52</v>
      </c>
      <c r="R371" s="2" t="s">
        <v>52</v>
      </c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52</v>
      </c>
      <c r="AW371" s="2" t="s">
        <v>52</v>
      </c>
      <c r="AX371" s="2" t="s">
        <v>52</v>
      </c>
      <c r="AY371" s="2" t="s">
        <v>52</v>
      </c>
    </row>
    <row r="372" spans="1:51" ht="30" customHeight="1" x14ac:dyDescent="0.3">
      <c r="A372" s="11"/>
      <c r="B372" s="11"/>
      <c r="C372" s="11"/>
      <c r="D372" s="11"/>
      <c r="E372" s="17"/>
      <c r="F372" s="18"/>
      <c r="G372" s="17"/>
      <c r="H372" s="18"/>
      <c r="I372" s="17"/>
      <c r="J372" s="18"/>
      <c r="K372" s="17"/>
      <c r="L372" s="18"/>
      <c r="M372" s="11"/>
    </row>
    <row r="373" spans="1:51" ht="30" customHeight="1" x14ac:dyDescent="0.3">
      <c r="A373" s="48" t="s">
        <v>1018</v>
      </c>
      <c r="B373" s="48"/>
      <c r="C373" s="48"/>
      <c r="D373" s="48"/>
      <c r="E373" s="49"/>
      <c r="F373" s="50"/>
      <c r="G373" s="49"/>
      <c r="H373" s="50"/>
      <c r="I373" s="49"/>
      <c r="J373" s="50"/>
      <c r="K373" s="49"/>
      <c r="L373" s="50"/>
      <c r="M373" s="48"/>
      <c r="N373" s="1" t="s">
        <v>1004</v>
      </c>
    </row>
    <row r="374" spans="1:51" ht="30" customHeight="1" x14ac:dyDescent="0.3">
      <c r="A374" s="10" t="s">
        <v>729</v>
      </c>
      <c r="B374" s="10" t="s">
        <v>464</v>
      </c>
      <c r="C374" s="10" t="s">
        <v>465</v>
      </c>
      <c r="D374" s="11">
        <v>1.4999999999999999E-2</v>
      </c>
      <c r="E374" s="17">
        <f>단가대비표!O112</f>
        <v>0</v>
      </c>
      <c r="F374" s="18">
        <f>TRUNC(E374*D374,1)</f>
        <v>0</v>
      </c>
      <c r="G374" s="17">
        <f>단가대비표!P112</f>
        <v>198613</v>
      </c>
      <c r="H374" s="18">
        <f>TRUNC(G374*D374,1)</f>
        <v>2979.1</v>
      </c>
      <c r="I374" s="17">
        <f>단가대비표!V112</f>
        <v>0</v>
      </c>
      <c r="J374" s="18">
        <f>TRUNC(I374*D374,1)</f>
        <v>0</v>
      </c>
      <c r="K374" s="17">
        <f>TRUNC(E374+G374+I374,1)</f>
        <v>198613</v>
      </c>
      <c r="L374" s="18">
        <f>TRUNC(F374+H374+J374,1)</f>
        <v>2979.1</v>
      </c>
      <c r="M374" s="10" t="s">
        <v>52</v>
      </c>
      <c r="N374" s="2" t="s">
        <v>1004</v>
      </c>
      <c r="O374" s="2" t="s">
        <v>731</v>
      </c>
      <c r="P374" s="2" t="s">
        <v>62</v>
      </c>
      <c r="Q374" s="2" t="s">
        <v>62</v>
      </c>
      <c r="R374" s="2" t="s">
        <v>61</v>
      </c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2" t="s">
        <v>52</v>
      </c>
      <c r="AW374" s="2" t="s">
        <v>1020</v>
      </c>
      <c r="AX374" s="2" t="s">
        <v>52</v>
      </c>
      <c r="AY374" s="2" t="s">
        <v>52</v>
      </c>
    </row>
    <row r="375" spans="1:51" ht="30" customHeight="1" x14ac:dyDescent="0.3">
      <c r="A375" s="10" t="s">
        <v>463</v>
      </c>
      <c r="B375" s="10" t="s">
        <v>464</v>
      </c>
      <c r="C375" s="10" t="s">
        <v>465</v>
      </c>
      <c r="D375" s="11">
        <v>3.0000000000000001E-3</v>
      </c>
      <c r="E375" s="17">
        <f>단가대비표!O99</f>
        <v>0</v>
      </c>
      <c r="F375" s="18">
        <f>TRUNC(E375*D375,1)</f>
        <v>0</v>
      </c>
      <c r="G375" s="17">
        <f>단가대비표!P99</f>
        <v>138290</v>
      </c>
      <c r="H375" s="18">
        <f>TRUNC(G375*D375,1)</f>
        <v>414.8</v>
      </c>
      <c r="I375" s="17">
        <f>단가대비표!V99</f>
        <v>0</v>
      </c>
      <c r="J375" s="18">
        <f>TRUNC(I375*D375,1)</f>
        <v>0</v>
      </c>
      <c r="K375" s="17">
        <f>TRUNC(E375+G375+I375,1)</f>
        <v>138290</v>
      </c>
      <c r="L375" s="18">
        <f>TRUNC(F375+H375+J375,1)</f>
        <v>414.8</v>
      </c>
      <c r="M375" s="10" t="s">
        <v>52</v>
      </c>
      <c r="N375" s="2" t="s">
        <v>1004</v>
      </c>
      <c r="O375" s="2" t="s">
        <v>466</v>
      </c>
      <c r="P375" s="2" t="s">
        <v>62</v>
      </c>
      <c r="Q375" s="2" t="s">
        <v>62</v>
      </c>
      <c r="R375" s="2" t="s">
        <v>61</v>
      </c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2" t="s">
        <v>52</v>
      </c>
      <c r="AW375" s="2" t="s">
        <v>1021</v>
      </c>
      <c r="AX375" s="2" t="s">
        <v>52</v>
      </c>
      <c r="AY375" s="2" t="s">
        <v>52</v>
      </c>
    </row>
    <row r="376" spans="1:51" ht="30" customHeight="1" x14ac:dyDescent="0.3">
      <c r="A376" s="10" t="s">
        <v>351</v>
      </c>
      <c r="B376" s="10" t="s">
        <v>52</v>
      </c>
      <c r="C376" s="10" t="s">
        <v>52</v>
      </c>
      <c r="D376" s="11"/>
      <c r="E376" s="17"/>
      <c r="F376" s="18">
        <f>TRUNC(SUMIF(N374:N375, N373, F374:F375),0)</f>
        <v>0</v>
      </c>
      <c r="G376" s="17"/>
      <c r="H376" s="18">
        <f>TRUNC(SUMIF(N374:N375, N373, H374:H375),0)</f>
        <v>3393</v>
      </c>
      <c r="I376" s="17"/>
      <c r="J376" s="18">
        <f>TRUNC(SUMIF(N374:N375, N373, J374:J375),0)</f>
        <v>0</v>
      </c>
      <c r="K376" s="17"/>
      <c r="L376" s="18">
        <f>F376+H376+J376</f>
        <v>3393</v>
      </c>
      <c r="M376" s="10" t="s">
        <v>52</v>
      </c>
      <c r="N376" s="2" t="s">
        <v>93</v>
      </c>
      <c r="O376" s="2" t="s">
        <v>93</v>
      </c>
      <c r="P376" s="2" t="s">
        <v>52</v>
      </c>
      <c r="Q376" s="2" t="s">
        <v>52</v>
      </c>
      <c r="R376" s="2" t="s">
        <v>52</v>
      </c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52</v>
      </c>
      <c r="AW376" s="2" t="s">
        <v>52</v>
      </c>
      <c r="AX376" s="2" t="s">
        <v>52</v>
      </c>
      <c r="AY376" s="2" t="s">
        <v>52</v>
      </c>
    </row>
    <row r="377" spans="1:51" ht="30" customHeight="1" x14ac:dyDescent="0.3">
      <c r="A377" s="11"/>
      <c r="B377" s="11"/>
      <c r="C377" s="11"/>
      <c r="D377" s="11"/>
      <c r="E377" s="17"/>
      <c r="F377" s="18"/>
      <c r="G377" s="17"/>
      <c r="H377" s="18"/>
      <c r="I377" s="17"/>
      <c r="J377" s="18"/>
      <c r="K377" s="17"/>
      <c r="L377" s="18"/>
      <c r="M377" s="11"/>
    </row>
    <row r="378" spans="1:51" ht="30" customHeight="1" x14ac:dyDescent="0.3">
      <c r="A378" s="48" t="s">
        <v>1022</v>
      </c>
      <c r="B378" s="48"/>
      <c r="C378" s="48"/>
      <c r="D378" s="48"/>
      <c r="E378" s="49"/>
      <c r="F378" s="50"/>
      <c r="G378" s="49"/>
      <c r="H378" s="50"/>
      <c r="I378" s="49"/>
      <c r="J378" s="50"/>
      <c r="K378" s="49"/>
      <c r="L378" s="50"/>
      <c r="M378" s="48"/>
      <c r="N378" s="1" t="s">
        <v>681</v>
      </c>
    </row>
    <row r="379" spans="1:51" ht="30" customHeight="1" x14ac:dyDescent="0.3">
      <c r="A379" s="10" t="s">
        <v>1024</v>
      </c>
      <c r="B379" s="10" t="s">
        <v>1025</v>
      </c>
      <c r="C379" s="10" t="s">
        <v>307</v>
      </c>
      <c r="D379" s="11">
        <v>0.05</v>
      </c>
      <c r="E379" s="17">
        <f>단가대비표!O83</f>
        <v>2139.7800000000002</v>
      </c>
      <c r="F379" s="18">
        <f>TRUNC(E379*D379,1)</f>
        <v>106.9</v>
      </c>
      <c r="G379" s="17">
        <f>단가대비표!P83</f>
        <v>0</v>
      </c>
      <c r="H379" s="18">
        <f>TRUNC(G379*D379,1)</f>
        <v>0</v>
      </c>
      <c r="I379" s="17">
        <f>단가대비표!V83</f>
        <v>0</v>
      </c>
      <c r="J379" s="18">
        <f>TRUNC(I379*D379,1)</f>
        <v>0</v>
      </c>
      <c r="K379" s="17">
        <f t="shared" ref="K379:L382" si="60">TRUNC(E379+G379+I379,1)</f>
        <v>2139.6999999999998</v>
      </c>
      <c r="L379" s="18">
        <f t="shared" si="60"/>
        <v>106.9</v>
      </c>
      <c r="M379" s="10" t="s">
        <v>1026</v>
      </c>
      <c r="N379" s="2" t="s">
        <v>681</v>
      </c>
      <c r="O379" s="2" t="s">
        <v>1027</v>
      </c>
      <c r="P379" s="2" t="s">
        <v>62</v>
      </c>
      <c r="Q379" s="2" t="s">
        <v>62</v>
      </c>
      <c r="R379" s="2" t="s">
        <v>61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52</v>
      </c>
      <c r="AW379" s="2" t="s">
        <v>1028</v>
      </c>
      <c r="AX379" s="2" t="s">
        <v>52</v>
      </c>
      <c r="AY379" s="2" t="s">
        <v>52</v>
      </c>
    </row>
    <row r="380" spans="1:51" ht="30" customHeight="1" x14ac:dyDescent="0.3">
      <c r="A380" s="10" t="s">
        <v>1029</v>
      </c>
      <c r="B380" s="10" t="s">
        <v>1030</v>
      </c>
      <c r="C380" s="10" t="s">
        <v>389</v>
      </c>
      <c r="D380" s="11">
        <v>0.1</v>
      </c>
      <c r="E380" s="17">
        <f>단가대비표!O82</f>
        <v>200</v>
      </c>
      <c r="F380" s="18">
        <f>TRUNC(E380*D380,1)</f>
        <v>20</v>
      </c>
      <c r="G380" s="17">
        <f>단가대비표!P82</f>
        <v>0</v>
      </c>
      <c r="H380" s="18">
        <f>TRUNC(G380*D380,1)</f>
        <v>0</v>
      </c>
      <c r="I380" s="17">
        <f>단가대비표!V82</f>
        <v>0</v>
      </c>
      <c r="J380" s="18">
        <f>TRUNC(I380*D380,1)</f>
        <v>0</v>
      </c>
      <c r="K380" s="17">
        <f t="shared" si="60"/>
        <v>200</v>
      </c>
      <c r="L380" s="18">
        <f t="shared" si="60"/>
        <v>20</v>
      </c>
      <c r="M380" s="10" t="s">
        <v>52</v>
      </c>
      <c r="N380" s="2" t="s">
        <v>681</v>
      </c>
      <c r="O380" s="2" t="s">
        <v>1031</v>
      </c>
      <c r="P380" s="2" t="s">
        <v>62</v>
      </c>
      <c r="Q380" s="2" t="s">
        <v>62</v>
      </c>
      <c r="R380" s="2" t="s">
        <v>61</v>
      </c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2" t="s">
        <v>52</v>
      </c>
      <c r="AW380" s="2" t="s">
        <v>1032</v>
      </c>
      <c r="AX380" s="2" t="s">
        <v>52</v>
      </c>
      <c r="AY380" s="2" t="s">
        <v>52</v>
      </c>
    </row>
    <row r="381" spans="1:51" ht="30" customHeight="1" x14ac:dyDescent="0.3">
      <c r="A381" s="10" t="s">
        <v>729</v>
      </c>
      <c r="B381" s="10" t="s">
        <v>464</v>
      </c>
      <c r="C381" s="10" t="s">
        <v>465</v>
      </c>
      <c r="D381" s="11">
        <v>0.01</v>
      </c>
      <c r="E381" s="17">
        <f>단가대비표!O112</f>
        <v>0</v>
      </c>
      <c r="F381" s="18">
        <f>TRUNC(E381*D381,1)</f>
        <v>0</v>
      </c>
      <c r="G381" s="17">
        <f>단가대비표!P112</f>
        <v>198613</v>
      </c>
      <c r="H381" s="18">
        <f>TRUNC(G381*D381,1)</f>
        <v>1986.1</v>
      </c>
      <c r="I381" s="17">
        <f>단가대비표!V112</f>
        <v>0</v>
      </c>
      <c r="J381" s="18">
        <f>TRUNC(I381*D381,1)</f>
        <v>0</v>
      </c>
      <c r="K381" s="17">
        <f t="shared" si="60"/>
        <v>198613</v>
      </c>
      <c r="L381" s="18">
        <f t="shared" si="60"/>
        <v>1986.1</v>
      </c>
      <c r="M381" s="10" t="s">
        <v>52</v>
      </c>
      <c r="N381" s="2" t="s">
        <v>681</v>
      </c>
      <c r="O381" s="2" t="s">
        <v>731</v>
      </c>
      <c r="P381" s="2" t="s">
        <v>62</v>
      </c>
      <c r="Q381" s="2" t="s">
        <v>62</v>
      </c>
      <c r="R381" s="2" t="s">
        <v>61</v>
      </c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2" t="s">
        <v>52</v>
      </c>
      <c r="AW381" s="2" t="s">
        <v>1033</v>
      </c>
      <c r="AX381" s="2" t="s">
        <v>52</v>
      </c>
      <c r="AY381" s="2" t="s">
        <v>52</v>
      </c>
    </row>
    <row r="382" spans="1:51" ht="30" customHeight="1" x14ac:dyDescent="0.3">
      <c r="A382" s="10" t="s">
        <v>463</v>
      </c>
      <c r="B382" s="10" t="s">
        <v>464</v>
      </c>
      <c r="C382" s="10" t="s">
        <v>465</v>
      </c>
      <c r="D382" s="11">
        <v>1E-3</v>
      </c>
      <c r="E382" s="17">
        <f>단가대비표!O99</f>
        <v>0</v>
      </c>
      <c r="F382" s="18">
        <f>TRUNC(E382*D382,1)</f>
        <v>0</v>
      </c>
      <c r="G382" s="17">
        <f>단가대비표!P99</f>
        <v>138290</v>
      </c>
      <c r="H382" s="18">
        <f>TRUNC(G382*D382,1)</f>
        <v>138.19999999999999</v>
      </c>
      <c r="I382" s="17">
        <f>단가대비표!V99</f>
        <v>0</v>
      </c>
      <c r="J382" s="18">
        <f>TRUNC(I382*D382,1)</f>
        <v>0</v>
      </c>
      <c r="K382" s="17">
        <f t="shared" si="60"/>
        <v>138290</v>
      </c>
      <c r="L382" s="18">
        <f t="shared" si="60"/>
        <v>138.19999999999999</v>
      </c>
      <c r="M382" s="10" t="s">
        <v>52</v>
      </c>
      <c r="N382" s="2" t="s">
        <v>681</v>
      </c>
      <c r="O382" s="2" t="s">
        <v>466</v>
      </c>
      <c r="P382" s="2" t="s">
        <v>62</v>
      </c>
      <c r="Q382" s="2" t="s">
        <v>62</v>
      </c>
      <c r="R382" s="2" t="s">
        <v>61</v>
      </c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2" t="s">
        <v>52</v>
      </c>
      <c r="AW382" s="2" t="s">
        <v>1034</v>
      </c>
      <c r="AX382" s="2" t="s">
        <v>52</v>
      </c>
      <c r="AY382" s="2" t="s">
        <v>52</v>
      </c>
    </row>
    <row r="383" spans="1:51" ht="30" customHeight="1" x14ac:dyDescent="0.3">
      <c r="A383" s="10" t="s">
        <v>351</v>
      </c>
      <c r="B383" s="10" t="s">
        <v>52</v>
      </c>
      <c r="C383" s="10" t="s">
        <v>52</v>
      </c>
      <c r="D383" s="11"/>
      <c r="E383" s="17"/>
      <c r="F383" s="18">
        <f>TRUNC(SUMIF(N379:N382, N378, F379:F382),0)</f>
        <v>126</v>
      </c>
      <c r="G383" s="17"/>
      <c r="H383" s="18">
        <f>TRUNC(SUMIF(N379:N382, N378, H379:H382),0)</f>
        <v>2124</v>
      </c>
      <c r="I383" s="17"/>
      <c r="J383" s="18">
        <f>TRUNC(SUMIF(N379:N382, N378, J379:J382),0)</f>
        <v>0</v>
      </c>
      <c r="K383" s="17"/>
      <c r="L383" s="18">
        <f>F383+H383+J383</f>
        <v>2250</v>
      </c>
      <c r="M383" s="10" t="s">
        <v>52</v>
      </c>
      <c r="N383" s="2" t="s">
        <v>93</v>
      </c>
      <c r="O383" s="2" t="s">
        <v>93</v>
      </c>
      <c r="P383" s="2" t="s">
        <v>52</v>
      </c>
      <c r="Q383" s="2" t="s">
        <v>52</v>
      </c>
      <c r="R383" s="2" t="s">
        <v>52</v>
      </c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52</v>
      </c>
      <c r="AW383" s="2" t="s">
        <v>52</v>
      </c>
      <c r="AX383" s="2" t="s">
        <v>52</v>
      </c>
      <c r="AY383" s="2" t="s">
        <v>52</v>
      </c>
    </row>
    <row r="384" spans="1:51" ht="30" customHeight="1" x14ac:dyDescent="0.3">
      <c r="A384" s="11"/>
      <c r="B384" s="11"/>
      <c r="C384" s="11"/>
      <c r="D384" s="11"/>
      <c r="E384" s="17"/>
      <c r="F384" s="18"/>
      <c r="G384" s="17"/>
      <c r="H384" s="18"/>
      <c r="I384" s="17"/>
      <c r="J384" s="18"/>
      <c r="K384" s="17"/>
      <c r="L384" s="18"/>
      <c r="M384" s="11"/>
    </row>
    <row r="385" spans="1:51" ht="30" customHeight="1" x14ac:dyDescent="0.3">
      <c r="A385" s="48" t="s">
        <v>1035</v>
      </c>
      <c r="B385" s="48"/>
      <c r="C385" s="48"/>
      <c r="D385" s="48"/>
      <c r="E385" s="49"/>
      <c r="F385" s="50"/>
      <c r="G385" s="49"/>
      <c r="H385" s="50"/>
      <c r="I385" s="49"/>
      <c r="J385" s="50"/>
      <c r="K385" s="49"/>
      <c r="L385" s="50"/>
      <c r="M385" s="48"/>
      <c r="N385" s="1" t="s">
        <v>685</v>
      </c>
    </row>
    <row r="386" spans="1:51" ht="30" customHeight="1" x14ac:dyDescent="0.3">
      <c r="A386" s="10" t="s">
        <v>1038</v>
      </c>
      <c r="B386" s="10" t="s">
        <v>1039</v>
      </c>
      <c r="C386" s="10" t="s">
        <v>589</v>
      </c>
      <c r="D386" s="11">
        <v>0.19700000000000001</v>
      </c>
      <c r="E386" s="17">
        <f>단가대비표!O84</f>
        <v>2470</v>
      </c>
      <c r="F386" s="18">
        <f>TRUNC(E386*D386,1)</f>
        <v>486.5</v>
      </c>
      <c r="G386" s="17">
        <f>단가대비표!P84</f>
        <v>0</v>
      </c>
      <c r="H386" s="18">
        <f>TRUNC(G386*D386,1)</f>
        <v>0</v>
      </c>
      <c r="I386" s="17">
        <f>단가대비표!V84</f>
        <v>0</v>
      </c>
      <c r="J386" s="18">
        <f>TRUNC(I386*D386,1)</f>
        <v>0</v>
      </c>
      <c r="K386" s="17">
        <f>TRUNC(E386+G386+I386,1)</f>
        <v>2470</v>
      </c>
      <c r="L386" s="18">
        <f>TRUNC(F386+H386+J386,1)</f>
        <v>486.5</v>
      </c>
      <c r="M386" s="10" t="s">
        <v>52</v>
      </c>
      <c r="N386" s="2" t="s">
        <v>685</v>
      </c>
      <c r="O386" s="2" t="s">
        <v>1040</v>
      </c>
      <c r="P386" s="2" t="s">
        <v>62</v>
      </c>
      <c r="Q386" s="2" t="s">
        <v>62</v>
      </c>
      <c r="R386" s="2" t="s">
        <v>61</v>
      </c>
      <c r="S386" s="3"/>
      <c r="T386" s="3"/>
      <c r="U386" s="3"/>
      <c r="V386" s="3">
        <v>1</v>
      </c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52</v>
      </c>
      <c r="AW386" s="2" t="s">
        <v>1041</v>
      </c>
      <c r="AX386" s="2" t="s">
        <v>52</v>
      </c>
      <c r="AY386" s="2" t="s">
        <v>52</v>
      </c>
    </row>
    <row r="387" spans="1:51" ht="30" customHeight="1" x14ac:dyDescent="0.3">
      <c r="A387" s="10" t="s">
        <v>452</v>
      </c>
      <c r="B387" s="10" t="s">
        <v>421</v>
      </c>
      <c r="C387" s="10" t="s">
        <v>228</v>
      </c>
      <c r="D387" s="11">
        <v>1</v>
      </c>
      <c r="E387" s="17">
        <f>TRUNC(SUMIF(V386:V387, RIGHTB(O387, 1), F386:F387)*U387, 2)</f>
        <v>29.19</v>
      </c>
      <c r="F387" s="18">
        <f>TRUNC(E387*D387,1)</f>
        <v>29.1</v>
      </c>
      <c r="G387" s="17">
        <v>0</v>
      </c>
      <c r="H387" s="18">
        <f>TRUNC(G387*D387,1)</f>
        <v>0</v>
      </c>
      <c r="I387" s="17">
        <v>0</v>
      </c>
      <c r="J387" s="18">
        <f>TRUNC(I387*D387,1)</f>
        <v>0</v>
      </c>
      <c r="K387" s="17">
        <f>TRUNC(E387+G387+I387,1)</f>
        <v>29.1</v>
      </c>
      <c r="L387" s="18">
        <f>TRUNC(F387+H387+J387,1)</f>
        <v>29.1</v>
      </c>
      <c r="M387" s="10" t="s">
        <v>52</v>
      </c>
      <c r="N387" s="2" t="s">
        <v>685</v>
      </c>
      <c r="O387" s="2" t="s">
        <v>297</v>
      </c>
      <c r="P387" s="2" t="s">
        <v>62</v>
      </c>
      <c r="Q387" s="2" t="s">
        <v>62</v>
      </c>
      <c r="R387" s="2" t="s">
        <v>62</v>
      </c>
      <c r="S387" s="3">
        <v>0</v>
      </c>
      <c r="T387" s="3">
        <v>0</v>
      </c>
      <c r="U387" s="3">
        <v>0.06</v>
      </c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52</v>
      </c>
      <c r="AW387" s="2" t="s">
        <v>1042</v>
      </c>
      <c r="AX387" s="2" t="s">
        <v>52</v>
      </c>
      <c r="AY387" s="2" t="s">
        <v>52</v>
      </c>
    </row>
    <row r="388" spans="1:51" ht="30" customHeight="1" x14ac:dyDescent="0.3">
      <c r="A388" s="10" t="s">
        <v>351</v>
      </c>
      <c r="B388" s="10" t="s">
        <v>52</v>
      </c>
      <c r="C388" s="10" t="s">
        <v>52</v>
      </c>
      <c r="D388" s="11"/>
      <c r="E388" s="17"/>
      <c r="F388" s="18">
        <f>TRUNC(SUMIF(N386:N387, N385, F386:F387),0)</f>
        <v>515</v>
      </c>
      <c r="G388" s="17"/>
      <c r="H388" s="18">
        <f>TRUNC(SUMIF(N386:N387, N385, H386:H387),0)</f>
        <v>0</v>
      </c>
      <c r="I388" s="17"/>
      <c r="J388" s="18">
        <f>TRUNC(SUMIF(N386:N387, N385, J386:J387),0)</f>
        <v>0</v>
      </c>
      <c r="K388" s="17"/>
      <c r="L388" s="18">
        <f>F388+H388+J388</f>
        <v>515</v>
      </c>
      <c r="M388" s="10" t="s">
        <v>52</v>
      </c>
      <c r="N388" s="2" t="s">
        <v>93</v>
      </c>
      <c r="O388" s="2" t="s">
        <v>93</v>
      </c>
      <c r="P388" s="2" t="s">
        <v>52</v>
      </c>
      <c r="Q388" s="2" t="s">
        <v>52</v>
      </c>
      <c r="R388" s="2" t="s">
        <v>52</v>
      </c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2" t="s">
        <v>52</v>
      </c>
      <c r="AW388" s="2" t="s">
        <v>52</v>
      </c>
      <c r="AX388" s="2" t="s">
        <v>52</v>
      </c>
      <c r="AY388" s="2" t="s">
        <v>52</v>
      </c>
    </row>
    <row r="389" spans="1:51" ht="30" customHeight="1" x14ac:dyDescent="0.3">
      <c r="A389" s="11"/>
      <c r="B389" s="11"/>
      <c r="C389" s="11"/>
      <c r="D389" s="11"/>
      <c r="E389" s="17"/>
      <c r="F389" s="18"/>
      <c r="G389" s="17"/>
      <c r="H389" s="18"/>
      <c r="I389" s="17"/>
      <c r="J389" s="18"/>
      <c r="K389" s="17"/>
      <c r="L389" s="18"/>
      <c r="M389" s="11"/>
    </row>
    <row r="390" spans="1:51" ht="30" customHeight="1" x14ac:dyDescent="0.3">
      <c r="A390" s="48" t="s">
        <v>1043</v>
      </c>
      <c r="B390" s="48"/>
      <c r="C390" s="48"/>
      <c r="D390" s="48"/>
      <c r="E390" s="49"/>
      <c r="F390" s="50"/>
      <c r="G390" s="49"/>
      <c r="H390" s="50"/>
      <c r="I390" s="49"/>
      <c r="J390" s="50"/>
      <c r="K390" s="49"/>
      <c r="L390" s="50"/>
      <c r="M390" s="48"/>
      <c r="N390" s="1" t="s">
        <v>688</v>
      </c>
    </row>
    <row r="391" spans="1:51" ht="30" customHeight="1" x14ac:dyDescent="0.3">
      <c r="A391" s="10" t="s">
        <v>729</v>
      </c>
      <c r="B391" s="10" t="s">
        <v>464</v>
      </c>
      <c r="C391" s="10" t="s">
        <v>465</v>
      </c>
      <c r="D391" s="11">
        <v>1.2E-2</v>
      </c>
      <c r="E391" s="17">
        <f>단가대비표!O112</f>
        <v>0</v>
      </c>
      <c r="F391" s="18">
        <f>TRUNC(E391*D391,1)</f>
        <v>0</v>
      </c>
      <c r="G391" s="17">
        <f>단가대비표!P112</f>
        <v>198613</v>
      </c>
      <c r="H391" s="18">
        <f>TRUNC(G391*D391,1)</f>
        <v>2383.3000000000002</v>
      </c>
      <c r="I391" s="17">
        <f>단가대비표!V112</f>
        <v>0</v>
      </c>
      <c r="J391" s="18">
        <f>TRUNC(I391*D391,1)</f>
        <v>0</v>
      </c>
      <c r="K391" s="17">
        <f t="shared" ref="K391:L394" si="61">TRUNC(E391+G391+I391,1)</f>
        <v>198613</v>
      </c>
      <c r="L391" s="18">
        <f t="shared" si="61"/>
        <v>2383.3000000000002</v>
      </c>
      <c r="M391" s="10" t="s">
        <v>52</v>
      </c>
      <c r="N391" s="2" t="s">
        <v>688</v>
      </c>
      <c r="O391" s="2" t="s">
        <v>731</v>
      </c>
      <c r="P391" s="2" t="s">
        <v>62</v>
      </c>
      <c r="Q391" s="2" t="s">
        <v>62</v>
      </c>
      <c r="R391" s="2" t="s">
        <v>61</v>
      </c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52</v>
      </c>
      <c r="AW391" s="2" t="s">
        <v>1045</v>
      </c>
      <c r="AX391" s="2" t="s">
        <v>52</v>
      </c>
      <c r="AY391" s="2" t="s">
        <v>52</v>
      </c>
    </row>
    <row r="392" spans="1:51" ht="30" customHeight="1" x14ac:dyDescent="0.3">
      <c r="A392" s="10" t="s">
        <v>463</v>
      </c>
      <c r="B392" s="10" t="s">
        <v>464</v>
      </c>
      <c r="C392" s="10" t="s">
        <v>465</v>
      </c>
      <c r="D392" s="11">
        <v>2E-3</v>
      </c>
      <c r="E392" s="17">
        <f>단가대비표!O99</f>
        <v>0</v>
      </c>
      <c r="F392" s="18">
        <f>TRUNC(E392*D392,1)</f>
        <v>0</v>
      </c>
      <c r="G392" s="17">
        <f>단가대비표!P99</f>
        <v>138290</v>
      </c>
      <c r="H392" s="18">
        <f>TRUNC(G392*D392,1)</f>
        <v>276.5</v>
      </c>
      <c r="I392" s="17">
        <f>단가대비표!V99</f>
        <v>0</v>
      </c>
      <c r="J392" s="18">
        <f>TRUNC(I392*D392,1)</f>
        <v>0</v>
      </c>
      <c r="K392" s="17">
        <f t="shared" si="61"/>
        <v>138290</v>
      </c>
      <c r="L392" s="18">
        <f t="shared" si="61"/>
        <v>276.5</v>
      </c>
      <c r="M392" s="10" t="s">
        <v>52</v>
      </c>
      <c r="N392" s="2" t="s">
        <v>688</v>
      </c>
      <c r="O392" s="2" t="s">
        <v>466</v>
      </c>
      <c r="P392" s="2" t="s">
        <v>62</v>
      </c>
      <c r="Q392" s="2" t="s">
        <v>62</v>
      </c>
      <c r="R392" s="2" t="s">
        <v>61</v>
      </c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2" t="s">
        <v>52</v>
      </c>
      <c r="AW392" s="2" t="s">
        <v>1046</v>
      </c>
      <c r="AX392" s="2" t="s">
        <v>52</v>
      </c>
      <c r="AY392" s="2" t="s">
        <v>52</v>
      </c>
    </row>
    <row r="393" spans="1:51" ht="30" customHeight="1" x14ac:dyDescent="0.3">
      <c r="A393" s="10" t="s">
        <v>729</v>
      </c>
      <c r="B393" s="10" t="s">
        <v>464</v>
      </c>
      <c r="C393" s="10" t="s">
        <v>465</v>
      </c>
      <c r="D393" s="11">
        <v>1.2E-2</v>
      </c>
      <c r="E393" s="17">
        <f>단가대비표!O112</f>
        <v>0</v>
      </c>
      <c r="F393" s="18">
        <f>TRUNC(E393*D393,1)</f>
        <v>0</v>
      </c>
      <c r="G393" s="17">
        <f>단가대비표!P112</f>
        <v>198613</v>
      </c>
      <c r="H393" s="18">
        <f>TRUNC(G393*D393,1)</f>
        <v>2383.3000000000002</v>
      </c>
      <c r="I393" s="17">
        <f>단가대비표!V112</f>
        <v>0</v>
      </c>
      <c r="J393" s="18">
        <f>TRUNC(I393*D393,1)</f>
        <v>0</v>
      </c>
      <c r="K393" s="17">
        <f t="shared" si="61"/>
        <v>198613</v>
      </c>
      <c r="L393" s="18">
        <f t="shared" si="61"/>
        <v>2383.3000000000002</v>
      </c>
      <c r="M393" s="10" t="s">
        <v>52</v>
      </c>
      <c r="N393" s="2" t="s">
        <v>688</v>
      </c>
      <c r="O393" s="2" t="s">
        <v>731</v>
      </c>
      <c r="P393" s="2" t="s">
        <v>62</v>
      </c>
      <c r="Q393" s="2" t="s">
        <v>62</v>
      </c>
      <c r="R393" s="2" t="s">
        <v>61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52</v>
      </c>
      <c r="AW393" s="2" t="s">
        <v>1045</v>
      </c>
      <c r="AX393" s="2" t="s">
        <v>52</v>
      </c>
      <c r="AY393" s="2" t="s">
        <v>52</v>
      </c>
    </row>
    <row r="394" spans="1:51" ht="30" customHeight="1" x14ac:dyDescent="0.3">
      <c r="A394" s="10" t="s">
        <v>463</v>
      </c>
      <c r="B394" s="10" t="s">
        <v>464</v>
      </c>
      <c r="C394" s="10" t="s">
        <v>465</v>
      </c>
      <c r="D394" s="11">
        <v>2E-3</v>
      </c>
      <c r="E394" s="17">
        <f>단가대비표!O99</f>
        <v>0</v>
      </c>
      <c r="F394" s="18">
        <f>TRUNC(E394*D394,1)</f>
        <v>0</v>
      </c>
      <c r="G394" s="17">
        <f>단가대비표!P99</f>
        <v>138290</v>
      </c>
      <c r="H394" s="18">
        <f>TRUNC(G394*D394,1)</f>
        <v>276.5</v>
      </c>
      <c r="I394" s="17">
        <f>단가대비표!V99</f>
        <v>0</v>
      </c>
      <c r="J394" s="18">
        <f>TRUNC(I394*D394,1)</f>
        <v>0</v>
      </c>
      <c r="K394" s="17">
        <f t="shared" si="61"/>
        <v>138290</v>
      </c>
      <c r="L394" s="18">
        <f t="shared" si="61"/>
        <v>276.5</v>
      </c>
      <c r="M394" s="10" t="s">
        <v>52</v>
      </c>
      <c r="N394" s="2" t="s">
        <v>688</v>
      </c>
      <c r="O394" s="2" t="s">
        <v>466</v>
      </c>
      <c r="P394" s="2" t="s">
        <v>62</v>
      </c>
      <c r="Q394" s="2" t="s">
        <v>62</v>
      </c>
      <c r="R394" s="2" t="s">
        <v>61</v>
      </c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2" t="s">
        <v>52</v>
      </c>
      <c r="AW394" s="2" t="s">
        <v>1046</v>
      </c>
      <c r="AX394" s="2" t="s">
        <v>52</v>
      </c>
      <c r="AY394" s="2" t="s">
        <v>52</v>
      </c>
    </row>
    <row r="395" spans="1:51" ht="30" customHeight="1" x14ac:dyDescent="0.3">
      <c r="A395" s="10" t="s">
        <v>351</v>
      </c>
      <c r="B395" s="10" t="s">
        <v>52</v>
      </c>
      <c r="C395" s="10" t="s">
        <v>52</v>
      </c>
      <c r="D395" s="11"/>
      <c r="E395" s="17"/>
      <c r="F395" s="18">
        <f>TRUNC(SUMIF(N391:N394, N390, F391:F394),0)</f>
        <v>0</v>
      </c>
      <c r="G395" s="17"/>
      <c r="H395" s="18">
        <f>TRUNC(SUMIF(N391:N394, N390, H391:H394),0)</f>
        <v>5319</v>
      </c>
      <c r="I395" s="17"/>
      <c r="J395" s="18">
        <f>TRUNC(SUMIF(N391:N394, N390, J391:J394),0)</f>
        <v>0</v>
      </c>
      <c r="K395" s="17"/>
      <c r="L395" s="18">
        <f>F395+H395+J395</f>
        <v>5319</v>
      </c>
      <c r="M395" s="10" t="s">
        <v>52</v>
      </c>
      <c r="N395" s="2" t="s">
        <v>93</v>
      </c>
      <c r="O395" s="2" t="s">
        <v>93</v>
      </c>
      <c r="P395" s="2" t="s">
        <v>52</v>
      </c>
      <c r="Q395" s="2" t="s">
        <v>52</v>
      </c>
      <c r="R395" s="2" t="s">
        <v>52</v>
      </c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2" t="s">
        <v>52</v>
      </c>
      <c r="AW395" s="2" t="s">
        <v>52</v>
      </c>
      <c r="AX395" s="2" t="s">
        <v>52</v>
      </c>
      <c r="AY395" s="2" t="s">
        <v>52</v>
      </c>
    </row>
    <row r="396" spans="1:51" ht="30" customHeight="1" x14ac:dyDescent="0.3">
      <c r="A396" s="11"/>
      <c r="B396" s="11"/>
      <c r="C396" s="11"/>
      <c r="D396" s="11"/>
      <c r="E396" s="17"/>
      <c r="F396" s="18"/>
      <c r="G396" s="17"/>
      <c r="H396" s="18"/>
      <c r="I396" s="17"/>
      <c r="J396" s="18"/>
      <c r="K396" s="17"/>
      <c r="L396" s="18"/>
      <c r="M396" s="11"/>
    </row>
    <row r="397" spans="1:51" ht="30" customHeight="1" x14ac:dyDescent="0.3">
      <c r="A397" s="48" t="s">
        <v>1047</v>
      </c>
      <c r="B397" s="48"/>
      <c r="C397" s="48"/>
      <c r="D397" s="48"/>
      <c r="E397" s="49"/>
      <c r="F397" s="50"/>
      <c r="G397" s="49"/>
      <c r="H397" s="50"/>
      <c r="I397" s="49"/>
      <c r="J397" s="50"/>
      <c r="K397" s="49"/>
      <c r="L397" s="50"/>
      <c r="M397" s="48"/>
      <c r="N397" s="1" t="s">
        <v>693</v>
      </c>
    </row>
    <row r="398" spans="1:51" ht="30" customHeight="1" x14ac:dyDescent="0.3">
      <c r="A398" s="10" t="s">
        <v>1024</v>
      </c>
      <c r="B398" s="10" t="s">
        <v>1025</v>
      </c>
      <c r="C398" s="10" t="s">
        <v>307</v>
      </c>
      <c r="D398" s="11">
        <v>0.05</v>
      </c>
      <c r="E398" s="17">
        <f>단가대비표!O83</f>
        <v>2139.7800000000002</v>
      </c>
      <c r="F398" s="18">
        <f>TRUNC(E398*D398,1)</f>
        <v>106.9</v>
      </c>
      <c r="G398" s="17">
        <f>단가대비표!P83</f>
        <v>0</v>
      </c>
      <c r="H398" s="18">
        <f>TRUNC(G398*D398,1)</f>
        <v>0</v>
      </c>
      <c r="I398" s="17">
        <f>단가대비표!V83</f>
        <v>0</v>
      </c>
      <c r="J398" s="18">
        <f>TRUNC(I398*D398,1)</f>
        <v>0</v>
      </c>
      <c r="K398" s="17">
        <f t="shared" ref="K398:L402" si="62">TRUNC(E398+G398+I398,1)</f>
        <v>2139.6999999999998</v>
      </c>
      <c r="L398" s="18">
        <f t="shared" si="62"/>
        <v>106.9</v>
      </c>
      <c r="M398" s="10" t="s">
        <v>1026</v>
      </c>
      <c r="N398" s="2" t="s">
        <v>693</v>
      </c>
      <c r="O398" s="2" t="s">
        <v>1027</v>
      </c>
      <c r="P398" s="2" t="s">
        <v>62</v>
      </c>
      <c r="Q398" s="2" t="s">
        <v>62</v>
      </c>
      <c r="R398" s="2" t="s">
        <v>61</v>
      </c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52</v>
      </c>
      <c r="AW398" s="2" t="s">
        <v>1049</v>
      </c>
      <c r="AX398" s="2" t="s">
        <v>52</v>
      </c>
      <c r="AY398" s="2" t="s">
        <v>52</v>
      </c>
    </row>
    <row r="399" spans="1:51" ht="30" customHeight="1" x14ac:dyDescent="0.3">
      <c r="A399" s="10" t="s">
        <v>1029</v>
      </c>
      <c r="B399" s="10" t="s">
        <v>1030</v>
      </c>
      <c r="C399" s="10" t="s">
        <v>389</v>
      </c>
      <c r="D399" s="11">
        <v>0.1</v>
      </c>
      <c r="E399" s="17">
        <f>단가대비표!O82</f>
        <v>200</v>
      </c>
      <c r="F399" s="18">
        <f>TRUNC(E399*D399,1)</f>
        <v>20</v>
      </c>
      <c r="G399" s="17">
        <f>단가대비표!P82</f>
        <v>0</v>
      </c>
      <c r="H399" s="18">
        <f>TRUNC(G399*D399,1)</f>
        <v>0</v>
      </c>
      <c r="I399" s="17">
        <f>단가대비표!V82</f>
        <v>0</v>
      </c>
      <c r="J399" s="18">
        <f>TRUNC(I399*D399,1)</f>
        <v>0</v>
      </c>
      <c r="K399" s="17">
        <f t="shared" si="62"/>
        <v>200</v>
      </c>
      <c r="L399" s="18">
        <f t="shared" si="62"/>
        <v>20</v>
      </c>
      <c r="M399" s="10" t="s">
        <v>52</v>
      </c>
      <c r="N399" s="2" t="s">
        <v>693</v>
      </c>
      <c r="O399" s="2" t="s">
        <v>1031</v>
      </c>
      <c r="P399" s="2" t="s">
        <v>62</v>
      </c>
      <c r="Q399" s="2" t="s">
        <v>62</v>
      </c>
      <c r="R399" s="2" t="s">
        <v>61</v>
      </c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52</v>
      </c>
      <c r="AW399" s="2" t="s">
        <v>1050</v>
      </c>
      <c r="AX399" s="2" t="s">
        <v>52</v>
      </c>
      <c r="AY399" s="2" t="s">
        <v>52</v>
      </c>
    </row>
    <row r="400" spans="1:51" ht="30" customHeight="1" x14ac:dyDescent="0.3">
      <c r="A400" s="10" t="s">
        <v>729</v>
      </c>
      <c r="B400" s="10" t="s">
        <v>464</v>
      </c>
      <c r="C400" s="10" t="s">
        <v>465</v>
      </c>
      <c r="D400" s="11">
        <v>0.01</v>
      </c>
      <c r="E400" s="17">
        <f>단가대비표!O112</f>
        <v>0</v>
      </c>
      <c r="F400" s="18">
        <f>TRUNC(E400*D400,1)</f>
        <v>0</v>
      </c>
      <c r="G400" s="17">
        <f>단가대비표!P112</f>
        <v>198613</v>
      </c>
      <c r="H400" s="18">
        <f>TRUNC(G400*D400,1)</f>
        <v>1986.1</v>
      </c>
      <c r="I400" s="17">
        <f>단가대비표!V112</f>
        <v>0</v>
      </c>
      <c r="J400" s="18">
        <f>TRUNC(I400*D400,1)</f>
        <v>0</v>
      </c>
      <c r="K400" s="17">
        <f t="shared" si="62"/>
        <v>198613</v>
      </c>
      <c r="L400" s="18">
        <f t="shared" si="62"/>
        <v>1986.1</v>
      </c>
      <c r="M400" s="10" t="s">
        <v>52</v>
      </c>
      <c r="N400" s="2" t="s">
        <v>693</v>
      </c>
      <c r="O400" s="2" t="s">
        <v>731</v>
      </c>
      <c r="P400" s="2" t="s">
        <v>62</v>
      </c>
      <c r="Q400" s="2" t="s">
        <v>62</v>
      </c>
      <c r="R400" s="2" t="s">
        <v>61</v>
      </c>
      <c r="S400" s="3"/>
      <c r="T400" s="3"/>
      <c r="U400" s="3"/>
      <c r="V400" s="3">
        <v>1</v>
      </c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2" t="s">
        <v>52</v>
      </c>
      <c r="AW400" s="2" t="s">
        <v>1051</v>
      </c>
      <c r="AX400" s="2" t="s">
        <v>52</v>
      </c>
      <c r="AY400" s="2" t="s">
        <v>52</v>
      </c>
    </row>
    <row r="401" spans="1:51" ht="30" customHeight="1" x14ac:dyDescent="0.3">
      <c r="A401" s="10" t="s">
        <v>463</v>
      </c>
      <c r="B401" s="10" t="s">
        <v>464</v>
      </c>
      <c r="C401" s="10" t="s">
        <v>465</v>
      </c>
      <c r="D401" s="11">
        <v>1E-3</v>
      </c>
      <c r="E401" s="17">
        <f>단가대비표!O99</f>
        <v>0</v>
      </c>
      <c r="F401" s="18">
        <f>TRUNC(E401*D401,1)</f>
        <v>0</v>
      </c>
      <c r="G401" s="17">
        <f>단가대비표!P99</f>
        <v>138290</v>
      </c>
      <c r="H401" s="18">
        <f>TRUNC(G401*D401,1)</f>
        <v>138.19999999999999</v>
      </c>
      <c r="I401" s="17">
        <f>단가대비표!V99</f>
        <v>0</v>
      </c>
      <c r="J401" s="18">
        <f>TRUNC(I401*D401,1)</f>
        <v>0</v>
      </c>
      <c r="K401" s="17">
        <f t="shared" si="62"/>
        <v>138290</v>
      </c>
      <c r="L401" s="18">
        <f t="shared" si="62"/>
        <v>138.19999999999999</v>
      </c>
      <c r="M401" s="10" t="s">
        <v>52</v>
      </c>
      <c r="N401" s="2" t="s">
        <v>693</v>
      </c>
      <c r="O401" s="2" t="s">
        <v>466</v>
      </c>
      <c r="P401" s="2" t="s">
        <v>62</v>
      </c>
      <c r="Q401" s="2" t="s">
        <v>62</v>
      </c>
      <c r="R401" s="2" t="s">
        <v>61</v>
      </c>
      <c r="S401" s="3"/>
      <c r="T401" s="3"/>
      <c r="U401" s="3"/>
      <c r="V401" s="3">
        <v>1</v>
      </c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2" t="s">
        <v>52</v>
      </c>
      <c r="AW401" s="2" t="s">
        <v>1052</v>
      </c>
      <c r="AX401" s="2" t="s">
        <v>52</v>
      </c>
      <c r="AY401" s="2" t="s">
        <v>52</v>
      </c>
    </row>
    <row r="402" spans="1:51" ht="30" customHeight="1" x14ac:dyDescent="0.3">
      <c r="A402" s="10" t="s">
        <v>633</v>
      </c>
      <c r="B402" s="10" t="s">
        <v>634</v>
      </c>
      <c r="C402" s="10" t="s">
        <v>228</v>
      </c>
      <c r="D402" s="11">
        <v>1</v>
      </c>
      <c r="E402" s="17">
        <v>0</v>
      </c>
      <c r="F402" s="18">
        <f>TRUNC(E402*D402,1)</f>
        <v>0</v>
      </c>
      <c r="G402" s="17">
        <f>TRUNC(SUMIF(V398:V402, RIGHTB(O402, 1), H398:H402)*U402, 2)</f>
        <v>424.86</v>
      </c>
      <c r="H402" s="18">
        <f>TRUNC(G402*D402,1)</f>
        <v>424.8</v>
      </c>
      <c r="I402" s="17">
        <v>0</v>
      </c>
      <c r="J402" s="18">
        <f>TRUNC(I402*D402,1)</f>
        <v>0</v>
      </c>
      <c r="K402" s="17">
        <f t="shared" si="62"/>
        <v>424.8</v>
      </c>
      <c r="L402" s="18">
        <f t="shared" si="62"/>
        <v>424.8</v>
      </c>
      <c r="M402" s="10" t="s">
        <v>52</v>
      </c>
      <c r="N402" s="2" t="s">
        <v>693</v>
      </c>
      <c r="O402" s="2" t="s">
        <v>297</v>
      </c>
      <c r="P402" s="2" t="s">
        <v>62</v>
      </c>
      <c r="Q402" s="2" t="s">
        <v>62</v>
      </c>
      <c r="R402" s="2" t="s">
        <v>62</v>
      </c>
      <c r="S402" s="3">
        <v>1</v>
      </c>
      <c r="T402" s="3">
        <v>1</v>
      </c>
      <c r="U402" s="3">
        <v>0.2</v>
      </c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52</v>
      </c>
      <c r="AW402" s="2" t="s">
        <v>1053</v>
      </c>
      <c r="AX402" s="2" t="s">
        <v>52</v>
      </c>
      <c r="AY402" s="2" t="s">
        <v>52</v>
      </c>
    </row>
    <row r="403" spans="1:51" ht="30" customHeight="1" x14ac:dyDescent="0.3">
      <c r="A403" s="10" t="s">
        <v>351</v>
      </c>
      <c r="B403" s="10" t="s">
        <v>52</v>
      </c>
      <c r="C403" s="10" t="s">
        <v>52</v>
      </c>
      <c r="D403" s="11"/>
      <c r="E403" s="17"/>
      <c r="F403" s="18">
        <f>TRUNC(SUMIF(N398:N402, N397, F398:F402),0)</f>
        <v>126</v>
      </c>
      <c r="G403" s="17"/>
      <c r="H403" s="18">
        <f>TRUNC(SUMIF(N398:N402, N397, H398:H402),0)</f>
        <v>2549</v>
      </c>
      <c r="I403" s="17"/>
      <c r="J403" s="18">
        <f>TRUNC(SUMIF(N398:N402, N397, J398:J402),0)</f>
        <v>0</v>
      </c>
      <c r="K403" s="17"/>
      <c r="L403" s="18">
        <f>F403+H403+J403</f>
        <v>2675</v>
      </c>
      <c r="M403" s="10" t="s">
        <v>52</v>
      </c>
      <c r="N403" s="2" t="s">
        <v>93</v>
      </c>
      <c r="O403" s="2" t="s">
        <v>93</v>
      </c>
      <c r="P403" s="2" t="s">
        <v>52</v>
      </c>
      <c r="Q403" s="2" t="s">
        <v>52</v>
      </c>
      <c r="R403" s="2" t="s">
        <v>52</v>
      </c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52</v>
      </c>
      <c r="AW403" s="2" t="s">
        <v>52</v>
      </c>
      <c r="AX403" s="2" t="s">
        <v>52</v>
      </c>
      <c r="AY403" s="2" t="s">
        <v>52</v>
      </c>
    </row>
    <row r="404" spans="1:51" ht="30" customHeight="1" x14ac:dyDescent="0.3">
      <c r="A404" s="11"/>
      <c r="B404" s="11"/>
      <c r="C404" s="11"/>
      <c r="D404" s="11"/>
      <c r="E404" s="17"/>
      <c r="F404" s="18"/>
      <c r="G404" s="17"/>
      <c r="H404" s="18"/>
      <c r="I404" s="17"/>
      <c r="J404" s="18"/>
      <c r="K404" s="17"/>
      <c r="L404" s="18"/>
      <c r="M404" s="11"/>
    </row>
    <row r="405" spans="1:51" ht="30" customHeight="1" x14ac:dyDescent="0.3">
      <c r="A405" s="48" t="s">
        <v>1054</v>
      </c>
      <c r="B405" s="48"/>
      <c r="C405" s="48"/>
      <c r="D405" s="48"/>
      <c r="E405" s="49"/>
      <c r="F405" s="50"/>
      <c r="G405" s="49"/>
      <c r="H405" s="50"/>
      <c r="I405" s="49"/>
      <c r="J405" s="50"/>
      <c r="K405" s="49"/>
      <c r="L405" s="50"/>
      <c r="M405" s="48"/>
      <c r="N405" s="1" t="s">
        <v>697</v>
      </c>
    </row>
    <row r="406" spans="1:51" ht="30" customHeight="1" x14ac:dyDescent="0.3">
      <c r="A406" s="10" t="s">
        <v>729</v>
      </c>
      <c r="B406" s="10" t="s">
        <v>464</v>
      </c>
      <c r="C406" s="10" t="s">
        <v>465</v>
      </c>
      <c r="D406" s="11">
        <v>1.2E-2</v>
      </c>
      <c r="E406" s="17">
        <f>단가대비표!O112</f>
        <v>0</v>
      </c>
      <c r="F406" s="18">
        <f>TRUNC(E406*D406,1)</f>
        <v>0</v>
      </c>
      <c r="G406" s="17">
        <f>단가대비표!P112</f>
        <v>198613</v>
      </c>
      <c r="H406" s="18">
        <f>TRUNC(G406*D406,1)</f>
        <v>2383.3000000000002</v>
      </c>
      <c r="I406" s="17">
        <f>단가대비표!V112</f>
        <v>0</v>
      </c>
      <c r="J406" s="18">
        <f>TRUNC(I406*D406,1)</f>
        <v>0</v>
      </c>
      <c r="K406" s="17">
        <f t="shared" ref="K406:L410" si="63">TRUNC(E406+G406+I406,1)</f>
        <v>198613</v>
      </c>
      <c r="L406" s="18">
        <f t="shared" si="63"/>
        <v>2383.3000000000002</v>
      </c>
      <c r="M406" s="10" t="s">
        <v>52</v>
      </c>
      <c r="N406" s="2" t="s">
        <v>697</v>
      </c>
      <c r="O406" s="2" t="s">
        <v>731</v>
      </c>
      <c r="P406" s="2" t="s">
        <v>62</v>
      </c>
      <c r="Q406" s="2" t="s">
        <v>62</v>
      </c>
      <c r="R406" s="2" t="s">
        <v>61</v>
      </c>
      <c r="S406" s="3"/>
      <c r="T406" s="3"/>
      <c r="U406" s="3"/>
      <c r="V406" s="3">
        <v>1</v>
      </c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2" t="s">
        <v>52</v>
      </c>
      <c r="AW406" s="2" t="s">
        <v>1056</v>
      </c>
      <c r="AX406" s="2" t="s">
        <v>52</v>
      </c>
      <c r="AY406" s="2" t="s">
        <v>52</v>
      </c>
    </row>
    <row r="407" spans="1:51" ht="30" customHeight="1" x14ac:dyDescent="0.3">
      <c r="A407" s="10" t="s">
        <v>463</v>
      </c>
      <c r="B407" s="10" t="s">
        <v>464</v>
      </c>
      <c r="C407" s="10" t="s">
        <v>465</v>
      </c>
      <c r="D407" s="11">
        <v>2E-3</v>
      </c>
      <c r="E407" s="17">
        <f>단가대비표!O99</f>
        <v>0</v>
      </c>
      <c r="F407" s="18">
        <f>TRUNC(E407*D407,1)</f>
        <v>0</v>
      </c>
      <c r="G407" s="17">
        <f>단가대비표!P99</f>
        <v>138290</v>
      </c>
      <c r="H407" s="18">
        <f>TRUNC(G407*D407,1)</f>
        <v>276.5</v>
      </c>
      <c r="I407" s="17">
        <f>단가대비표!V99</f>
        <v>0</v>
      </c>
      <c r="J407" s="18">
        <f>TRUNC(I407*D407,1)</f>
        <v>0</v>
      </c>
      <c r="K407" s="17">
        <f t="shared" si="63"/>
        <v>138290</v>
      </c>
      <c r="L407" s="18">
        <f t="shared" si="63"/>
        <v>276.5</v>
      </c>
      <c r="M407" s="10" t="s">
        <v>52</v>
      </c>
      <c r="N407" s="2" t="s">
        <v>697</v>
      </c>
      <c r="O407" s="2" t="s">
        <v>466</v>
      </c>
      <c r="P407" s="2" t="s">
        <v>62</v>
      </c>
      <c r="Q407" s="2" t="s">
        <v>62</v>
      </c>
      <c r="R407" s="2" t="s">
        <v>61</v>
      </c>
      <c r="S407" s="3"/>
      <c r="T407" s="3"/>
      <c r="U407" s="3"/>
      <c r="V407" s="3">
        <v>1</v>
      </c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2" t="s">
        <v>52</v>
      </c>
      <c r="AW407" s="2" t="s">
        <v>1057</v>
      </c>
      <c r="AX407" s="2" t="s">
        <v>52</v>
      </c>
      <c r="AY407" s="2" t="s">
        <v>52</v>
      </c>
    </row>
    <row r="408" spans="1:51" ht="30" customHeight="1" x14ac:dyDescent="0.3">
      <c r="A408" s="10" t="s">
        <v>729</v>
      </c>
      <c r="B408" s="10" t="s">
        <v>464</v>
      </c>
      <c r="C408" s="10" t="s">
        <v>465</v>
      </c>
      <c r="D408" s="11">
        <v>1.2E-2</v>
      </c>
      <c r="E408" s="17">
        <f>단가대비표!O112</f>
        <v>0</v>
      </c>
      <c r="F408" s="18">
        <f>TRUNC(E408*D408,1)</f>
        <v>0</v>
      </c>
      <c r="G408" s="17">
        <f>단가대비표!P112</f>
        <v>198613</v>
      </c>
      <c r="H408" s="18">
        <f>TRUNC(G408*D408,1)</f>
        <v>2383.3000000000002</v>
      </c>
      <c r="I408" s="17">
        <f>단가대비표!V112</f>
        <v>0</v>
      </c>
      <c r="J408" s="18">
        <f>TRUNC(I408*D408,1)</f>
        <v>0</v>
      </c>
      <c r="K408" s="17">
        <f t="shared" si="63"/>
        <v>198613</v>
      </c>
      <c r="L408" s="18">
        <f t="shared" si="63"/>
        <v>2383.3000000000002</v>
      </c>
      <c r="M408" s="10" t="s">
        <v>52</v>
      </c>
      <c r="N408" s="2" t="s">
        <v>697</v>
      </c>
      <c r="O408" s="2" t="s">
        <v>731</v>
      </c>
      <c r="P408" s="2" t="s">
        <v>62</v>
      </c>
      <c r="Q408" s="2" t="s">
        <v>62</v>
      </c>
      <c r="R408" s="2" t="s">
        <v>61</v>
      </c>
      <c r="S408" s="3"/>
      <c r="T408" s="3"/>
      <c r="U408" s="3"/>
      <c r="V408" s="3">
        <v>1</v>
      </c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2" t="s">
        <v>52</v>
      </c>
      <c r="AW408" s="2" t="s">
        <v>1056</v>
      </c>
      <c r="AX408" s="2" t="s">
        <v>52</v>
      </c>
      <c r="AY408" s="2" t="s">
        <v>52</v>
      </c>
    </row>
    <row r="409" spans="1:51" ht="30" customHeight="1" x14ac:dyDescent="0.3">
      <c r="A409" s="10" t="s">
        <v>463</v>
      </c>
      <c r="B409" s="10" t="s">
        <v>464</v>
      </c>
      <c r="C409" s="10" t="s">
        <v>465</v>
      </c>
      <c r="D409" s="11">
        <v>2E-3</v>
      </c>
      <c r="E409" s="17">
        <f>단가대비표!O99</f>
        <v>0</v>
      </c>
      <c r="F409" s="18">
        <f>TRUNC(E409*D409,1)</f>
        <v>0</v>
      </c>
      <c r="G409" s="17">
        <f>단가대비표!P99</f>
        <v>138290</v>
      </c>
      <c r="H409" s="18">
        <f>TRUNC(G409*D409,1)</f>
        <v>276.5</v>
      </c>
      <c r="I409" s="17">
        <f>단가대비표!V99</f>
        <v>0</v>
      </c>
      <c r="J409" s="18">
        <f>TRUNC(I409*D409,1)</f>
        <v>0</v>
      </c>
      <c r="K409" s="17">
        <f t="shared" si="63"/>
        <v>138290</v>
      </c>
      <c r="L409" s="18">
        <f t="shared" si="63"/>
        <v>276.5</v>
      </c>
      <c r="M409" s="10" t="s">
        <v>52</v>
      </c>
      <c r="N409" s="2" t="s">
        <v>697</v>
      </c>
      <c r="O409" s="2" t="s">
        <v>466</v>
      </c>
      <c r="P409" s="2" t="s">
        <v>62</v>
      </c>
      <c r="Q409" s="2" t="s">
        <v>62</v>
      </c>
      <c r="R409" s="2" t="s">
        <v>61</v>
      </c>
      <c r="S409" s="3"/>
      <c r="T409" s="3"/>
      <c r="U409" s="3"/>
      <c r="V409" s="3">
        <v>1</v>
      </c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2" t="s">
        <v>52</v>
      </c>
      <c r="AW409" s="2" t="s">
        <v>1057</v>
      </c>
      <c r="AX409" s="2" t="s">
        <v>52</v>
      </c>
      <c r="AY409" s="2" t="s">
        <v>52</v>
      </c>
    </row>
    <row r="410" spans="1:51" ht="30" customHeight="1" x14ac:dyDescent="0.3">
      <c r="A410" s="10" t="s">
        <v>633</v>
      </c>
      <c r="B410" s="10" t="s">
        <v>634</v>
      </c>
      <c r="C410" s="10" t="s">
        <v>228</v>
      </c>
      <c r="D410" s="11">
        <v>1</v>
      </c>
      <c r="E410" s="17">
        <v>0</v>
      </c>
      <c r="F410" s="18">
        <f>TRUNC(E410*D410,1)</f>
        <v>0</v>
      </c>
      <c r="G410" s="17">
        <f>TRUNC(SUMIF(V406:V410, RIGHTB(O410, 1), H406:H410)*U410, 2)</f>
        <v>1063.92</v>
      </c>
      <c r="H410" s="18">
        <f>TRUNC(G410*D410,1)</f>
        <v>1063.9000000000001</v>
      </c>
      <c r="I410" s="17">
        <v>0</v>
      </c>
      <c r="J410" s="18">
        <f>TRUNC(I410*D410,1)</f>
        <v>0</v>
      </c>
      <c r="K410" s="17">
        <f t="shared" si="63"/>
        <v>1063.9000000000001</v>
      </c>
      <c r="L410" s="18">
        <f t="shared" si="63"/>
        <v>1063.9000000000001</v>
      </c>
      <c r="M410" s="10" t="s">
        <v>52</v>
      </c>
      <c r="N410" s="2" t="s">
        <v>697</v>
      </c>
      <c r="O410" s="2" t="s">
        <v>297</v>
      </c>
      <c r="P410" s="2" t="s">
        <v>62</v>
      </c>
      <c r="Q410" s="2" t="s">
        <v>62</v>
      </c>
      <c r="R410" s="2" t="s">
        <v>62</v>
      </c>
      <c r="S410" s="3">
        <v>1</v>
      </c>
      <c r="T410" s="3">
        <v>1</v>
      </c>
      <c r="U410" s="3">
        <v>0.2</v>
      </c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52</v>
      </c>
      <c r="AW410" s="2" t="s">
        <v>1058</v>
      </c>
      <c r="AX410" s="2" t="s">
        <v>52</v>
      </c>
      <c r="AY410" s="2" t="s">
        <v>52</v>
      </c>
    </row>
    <row r="411" spans="1:51" ht="30" customHeight="1" x14ac:dyDescent="0.3">
      <c r="A411" s="10" t="s">
        <v>351</v>
      </c>
      <c r="B411" s="10" t="s">
        <v>52</v>
      </c>
      <c r="C411" s="10" t="s">
        <v>52</v>
      </c>
      <c r="D411" s="11"/>
      <c r="E411" s="17"/>
      <c r="F411" s="18">
        <f>TRUNC(SUMIF(N406:N410, N405, F406:F410),0)</f>
        <v>0</v>
      </c>
      <c r="G411" s="17"/>
      <c r="H411" s="18">
        <f>TRUNC(SUMIF(N406:N410, N405, H406:H410),0)</f>
        <v>6383</v>
      </c>
      <c r="I411" s="17"/>
      <c r="J411" s="18">
        <f>TRUNC(SUMIF(N406:N410, N405, J406:J410),0)</f>
        <v>0</v>
      </c>
      <c r="K411" s="17"/>
      <c r="L411" s="18">
        <f>F411+H411+J411</f>
        <v>6383</v>
      </c>
      <c r="M411" s="10" t="s">
        <v>52</v>
      </c>
      <c r="N411" s="2" t="s">
        <v>93</v>
      </c>
      <c r="O411" s="2" t="s">
        <v>93</v>
      </c>
      <c r="P411" s="2" t="s">
        <v>52</v>
      </c>
      <c r="Q411" s="2" t="s">
        <v>52</v>
      </c>
      <c r="R411" s="2" t="s">
        <v>52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52</v>
      </c>
      <c r="AW411" s="2" t="s">
        <v>52</v>
      </c>
      <c r="AX411" s="2" t="s">
        <v>52</v>
      </c>
      <c r="AY411" s="2" t="s">
        <v>52</v>
      </c>
    </row>
    <row r="412" spans="1:51" ht="30" customHeight="1" x14ac:dyDescent="0.3">
      <c r="A412" s="11"/>
      <c r="B412" s="11"/>
      <c r="C412" s="11"/>
      <c r="D412" s="11"/>
      <c r="E412" s="17"/>
      <c r="F412" s="18"/>
      <c r="G412" s="17"/>
      <c r="H412" s="18"/>
      <c r="I412" s="17"/>
      <c r="J412" s="18"/>
      <c r="K412" s="17"/>
      <c r="L412" s="18"/>
      <c r="M412" s="11"/>
    </row>
    <row r="413" spans="1:51" ht="30" customHeight="1" x14ac:dyDescent="0.3">
      <c r="A413" s="48" t="s">
        <v>1059</v>
      </c>
      <c r="B413" s="48"/>
      <c r="C413" s="48"/>
      <c r="D413" s="48"/>
      <c r="E413" s="49"/>
      <c r="F413" s="50"/>
      <c r="G413" s="49"/>
      <c r="H413" s="50"/>
      <c r="I413" s="49"/>
      <c r="J413" s="50"/>
      <c r="K413" s="49"/>
      <c r="L413" s="50"/>
      <c r="M413" s="48"/>
      <c r="N413" s="1" t="s">
        <v>738</v>
      </c>
    </row>
    <row r="414" spans="1:51" ht="30" customHeight="1" x14ac:dyDescent="0.3">
      <c r="A414" s="10" t="s">
        <v>557</v>
      </c>
      <c r="B414" s="10" t="s">
        <v>464</v>
      </c>
      <c r="C414" s="10" t="s">
        <v>465</v>
      </c>
      <c r="D414" s="11">
        <v>2.7E-2</v>
      </c>
      <c r="E414" s="17">
        <f>단가대비표!O100</f>
        <v>0</v>
      </c>
      <c r="F414" s="18">
        <f>TRUNC(E414*D414,1)</f>
        <v>0</v>
      </c>
      <c r="G414" s="17">
        <f>단가대비표!P100</f>
        <v>166063</v>
      </c>
      <c r="H414" s="18">
        <f>TRUNC(G414*D414,1)</f>
        <v>4483.7</v>
      </c>
      <c r="I414" s="17">
        <f>단가대비표!V100</f>
        <v>0</v>
      </c>
      <c r="J414" s="18">
        <f>TRUNC(I414*D414,1)</f>
        <v>0</v>
      </c>
      <c r="K414" s="17">
        <f t="shared" ref="K414:L417" si="64">TRUNC(E414+G414+I414,1)</f>
        <v>166063</v>
      </c>
      <c r="L414" s="18">
        <f t="shared" si="64"/>
        <v>4483.7</v>
      </c>
      <c r="M414" s="10" t="s">
        <v>52</v>
      </c>
      <c r="N414" s="2" t="s">
        <v>738</v>
      </c>
      <c r="O414" s="2" t="s">
        <v>558</v>
      </c>
      <c r="P414" s="2" t="s">
        <v>62</v>
      </c>
      <c r="Q414" s="2" t="s">
        <v>62</v>
      </c>
      <c r="R414" s="2" t="s">
        <v>61</v>
      </c>
      <c r="S414" s="3"/>
      <c r="T414" s="3"/>
      <c r="U414" s="3"/>
      <c r="V414" s="3">
        <v>1</v>
      </c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2" t="s">
        <v>52</v>
      </c>
      <c r="AW414" s="2" t="s">
        <v>1062</v>
      </c>
      <c r="AX414" s="2" t="s">
        <v>52</v>
      </c>
      <c r="AY414" s="2" t="s">
        <v>52</v>
      </c>
    </row>
    <row r="415" spans="1:51" ht="30" customHeight="1" x14ac:dyDescent="0.3">
      <c r="A415" s="10" t="s">
        <v>463</v>
      </c>
      <c r="B415" s="10" t="s">
        <v>464</v>
      </c>
      <c r="C415" s="10" t="s">
        <v>465</v>
      </c>
      <c r="D415" s="11">
        <v>0.02</v>
      </c>
      <c r="E415" s="17">
        <f>단가대비표!O99</f>
        <v>0</v>
      </c>
      <c r="F415" s="18">
        <f>TRUNC(E415*D415,1)</f>
        <v>0</v>
      </c>
      <c r="G415" s="17">
        <f>단가대비표!P99</f>
        <v>138290</v>
      </c>
      <c r="H415" s="18">
        <f>TRUNC(G415*D415,1)</f>
        <v>2765.8</v>
      </c>
      <c r="I415" s="17">
        <f>단가대비표!V99</f>
        <v>0</v>
      </c>
      <c r="J415" s="18">
        <f>TRUNC(I415*D415,1)</f>
        <v>0</v>
      </c>
      <c r="K415" s="17">
        <f t="shared" si="64"/>
        <v>138290</v>
      </c>
      <c r="L415" s="18">
        <f t="shared" si="64"/>
        <v>2765.8</v>
      </c>
      <c r="M415" s="10" t="s">
        <v>52</v>
      </c>
      <c r="N415" s="2" t="s">
        <v>738</v>
      </c>
      <c r="O415" s="2" t="s">
        <v>466</v>
      </c>
      <c r="P415" s="2" t="s">
        <v>62</v>
      </c>
      <c r="Q415" s="2" t="s">
        <v>62</v>
      </c>
      <c r="R415" s="2" t="s">
        <v>61</v>
      </c>
      <c r="S415" s="3"/>
      <c r="T415" s="3"/>
      <c r="U415" s="3"/>
      <c r="V415" s="3">
        <v>1</v>
      </c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52</v>
      </c>
      <c r="AW415" s="2" t="s">
        <v>1063</v>
      </c>
      <c r="AX415" s="2" t="s">
        <v>52</v>
      </c>
      <c r="AY415" s="2" t="s">
        <v>52</v>
      </c>
    </row>
    <row r="416" spans="1:51" ht="30" customHeight="1" x14ac:dyDescent="0.3">
      <c r="A416" s="10" t="s">
        <v>1064</v>
      </c>
      <c r="B416" s="10" t="s">
        <v>1065</v>
      </c>
      <c r="C416" s="10" t="s">
        <v>228</v>
      </c>
      <c r="D416" s="11">
        <v>1</v>
      </c>
      <c r="E416" s="17">
        <f>TRUNC(SUMIF(V414:V417, RIGHTB(O416, 1), H414:H417)*U416, 2)</f>
        <v>579.96</v>
      </c>
      <c r="F416" s="18">
        <f>TRUNC(E416*D416,1)</f>
        <v>579.9</v>
      </c>
      <c r="G416" s="17">
        <v>0</v>
      </c>
      <c r="H416" s="18">
        <f>TRUNC(G416*D416,1)</f>
        <v>0</v>
      </c>
      <c r="I416" s="17">
        <v>0</v>
      </c>
      <c r="J416" s="18">
        <f>TRUNC(I416*D416,1)</f>
        <v>0</v>
      </c>
      <c r="K416" s="17">
        <f t="shared" si="64"/>
        <v>579.9</v>
      </c>
      <c r="L416" s="18">
        <f t="shared" si="64"/>
        <v>579.9</v>
      </c>
      <c r="M416" s="10" t="s">
        <v>52</v>
      </c>
      <c r="N416" s="2" t="s">
        <v>738</v>
      </c>
      <c r="O416" s="2" t="s">
        <v>297</v>
      </c>
      <c r="P416" s="2" t="s">
        <v>62</v>
      </c>
      <c r="Q416" s="2" t="s">
        <v>62</v>
      </c>
      <c r="R416" s="2" t="s">
        <v>62</v>
      </c>
      <c r="S416" s="3">
        <v>1</v>
      </c>
      <c r="T416" s="3">
        <v>0</v>
      </c>
      <c r="U416" s="3">
        <v>0.08</v>
      </c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52</v>
      </c>
      <c r="AW416" s="2" t="s">
        <v>1066</v>
      </c>
      <c r="AX416" s="2" t="s">
        <v>52</v>
      </c>
      <c r="AY416" s="2" t="s">
        <v>52</v>
      </c>
    </row>
    <row r="417" spans="1:51" ht="30" customHeight="1" x14ac:dyDescent="0.3">
      <c r="A417" s="10" t="s">
        <v>777</v>
      </c>
      <c r="B417" s="10" t="s">
        <v>778</v>
      </c>
      <c r="C417" s="10" t="s">
        <v>482</v>
      </c>
      <c r="D417" s="11">
        <v>0.14099999999999999</v>
      </c>
      <c r="E417" s="17">
        <f>일위대가목록!E35</f>
        <v>6613</v>
      </c>
      <c r="F417" s="18">
        <f>TRUNC(E417*D417,1)</f>
        <v>932.4</v>
      </c>
      <c r="G417" s="17">
        <f>일위대가목록!F35</f>
        <v>42267</v>
      </c>
      <c r="H417" s="18">
        <f>TRUNC(G417*D417,1)</f>
        <v>5959.6</v>
      </c>
      <c r="I417" s="17">
        <f>일위대가목록!G35</f>
        <v>26197</v>
      </c>
      <c r="J417" s="18">
        <f>TRUNC(I417*D417,1)</f>
        <v>3693.7</v>
      </c>
      <c r="K417" s="17">
        <f t="shared" si="64"/>
        <v>75077</v>
      </c>
      <c r="L417" s="18">
        <f t="shared" si="64"/>
        <v>10585.7</v>
      </c>
      <c r="M417" s="10" t="s">
        <v>52</v>
      </c>
      <c r="N417" s="2" t="s">
        <v>738</v>
      </c>
      <c r="O417" s="2" t="s">
        <v>779</v>
      </c>
      <c r="P417" s="2" t="s">
        <v>61</v>
      </c>
      <c r="Q417" s="2" t="s">
        <v>62</v>
      </c>
      <c r="R417" s="2" t="s">
        <v>62</v>
      </c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52</v>
      </c>
      <c r="AW417" s="2" t="s">
        <v>1067</v>
      </c>
      <c r="AX417" s="2" t="s">
        <v>52</v>
      </c>
      <c r="AY417" s="2" t="s">
        <v>52</v>
      </c>
    </row>
    <row r="418" spans="1:51" ht="30" customHeight="1" x14ac:dyDescent="0.3">
      <c r="A418" s="10" t="s">
        <v>351</v>
      </c>
      <c r="B418" s="10" t="s">
        <v>52</v>
      </c>
      <c r="C418" s="10" t="s">
        <v>52</v>
      </c>
      <c r="D418" s="11"/>
      <c r="E418" s="17"/>
      <c r="F418" s="18">
        <f>TRUNC(SUMIF(N414:N417, N413, F414:F417),0)</f>
        <v>1512</v>
      </c>
      <c r="G418" s="17"/>
      <c r="H418" s="18">
        <f>TRUNC(SUMIF(N414:N417, N413, H414:H417),0)</f>
        <v>13209</v>
      </c>
      <c r="I418" s="17"/>
      <c r="J418" s="18">
        <f>TRUNC(SUMIF(N414:N417, N413, J414:J417),0)</f>
        <v>3693</v>
      </c>
      <c r="K418" s="17"/>
      <c r="L418" s="18">
        <f>F418+H418+J418</f>
        <v>18414</v>
      </c>
      <c r="M418" s="10" t="s">
        <v>52</v>
      </c>
      <c r="N418" s="2" t="s">
        <v>93</v>
      </c>
      <c r="O418" s="2" t="s">
        <v>93</v>
      </c>
      <c r="P418" s="2" t="s">
        <v>52</v>
      </c>
      <c r="Q418" s="2" t="s">
        <v>52</v>
      </c>
      <c r="R418" s="2" t="s">
        <v>52</v>
      </c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2" t="s">
        <v>52</v>
      </c>
      <c r="AW418" s="2" t="s">
        <v>52</v>
      </c>
      <c r="AX418" s="2" t="s">
        <v>52</v>
      </c>
      <c r="AY418" s="2" t="s">
        <v>52</v>
      </c>
    </row>
    <row r="419" spans="1:51" ht="30" customHeight="1" x14ac:dyDescent="0.3">
      <c r="A419" s="11"/>
      <c r="B419" s="11"/>
      <c r="C419" s="11"/>
      <c r="D419" s="11"/>
      <c r="E419" s="17"/>
      <c r="F419" s="18"/>
      <c r="G419" s="17"/>
      <c r="H419" s="18"/>
      <c r="I419" s="17"/>
      <c r="J419" s="18"/>
      <c r="K419" s="17"/>
      <c r="L419" s="18"/>
      <c r="M419" s="11"/>
    </row>
    <row r="420" spans="1:51" ht="30" customHeight="1" x14ac:dyDescent="0.3">
      <c r="A420" s="48" t="s">
        <v>1068</v>
      </c>
      <c r="B420" s="48"/>
      <c r="C420" s="48"/>
      <c r="D420" s="48"/>
      <c r="E420" s="49"/>
      <c r="F420" s="50"/>
      <c r="G420" s="49"/>
      <c r="H420" s="50"/>
      <c r="I420" s="49"/>
      <c r="J420" s="50"/>
      <c r="K420" s="49"/>
      <c r="L420" s="50"/>
      <c r="M420" s="48"/>
      <c r="N420" s="1" t="s">
        <v>749</v>
      </c>
    </row>
    <row r="421" spans="1:51" ht="30" customHeight="1" x14ac:dyDescent="0.3">
      <c r="A421" s="10" t="s">
        <v>480</v>
      </c>
      <c r="B421" s="10" t="s">
        <v>481</v>
      </c>
      <c r="C421" s="10" t="s">
        <v>482</v>
      </c>
      <c r="D421" s="11">
        <v>7.0000000000000007E-2</v>
      </c>
      <c r="E421" s="17">
        <f>일위대가목록!E42</f>
        <v>7574</v>
      </c>
      <c r="F421" s="18">
        <f>TRUNC(E421*D421,1)</f>
        <v>530.1</v>
      </c>
      <c r="G421" s="17">
        <f>일위대가목록!F42</f>
        <v>42267</v>
      </c>
      <c r="H421" s="18">
        <f>TRUNC(G421*D421,1)</f>
        <v>2958.6</v>
      </c>
      <c r="I421" s="17">
        <f>일위대가목록!G42</f>
        <v>12301</v>
      </c>
      <c r="J421" s="18">
        <f>TRUNC(I421*D421,1)</f>
        <v>861</v>
      </c>
      <c r="K421" s="17">
        <f t="shared" ref="K421:L423" si="65">TRUNC(E421+G421+I421,1)</f>
        <v>62142</v>
      </c>
      <c r="L421" s="18">
        <f t="shared" si="65"/>
        <v>4349.7</v>
      </c>
      <c r="M421" s="10" t="s">
        <v>52</v>
      </c>
      <c r="N421" s="2" t="s">
        <v>749</v>
      </c>
      <c r="O421" s="2" t="s">
        <v>483</v>
      </c>
      <c r="P421" s="2" t="s">
        <v>61</v>
      </c>
      <c r="Q421" s="2" t="s">
        <v>62</v>
      </c>
      <c r="R421" s="2" t="s">
        <v>62</v>
      </c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52</v>
      </c>
      <c r="AW421" s="2" t="s">
        <v>1070</v>
      </c>
      <c r="AX421" s="2" t="s">
        <v>52</v>
      </c>
      <c r="AY421" s="2" t="s">
        <v>52</v>
      </c>
    </row>
    <row r="422" spans="1:51" ht="30" customHeight="1" x14ac:dyDescent="0.3">
      <c r="A422" s="10" t="s">
        <v>485</v>
      </c>
      <c r="B422" s="10" t="s">
        <v>486</v>
      </c>
      <c r="C422" s="10" t="s">
        <v>482</v>
      </c>
      <c r="D422" s="11">
        <v>8.5999999999999993E-2</v>
      </c>
      <c r="E422" s="17">
        <f>일위대가목록!E43</f>
        <v>3112</v>
      </c>
      <c r="F422" s="18">
        <f>TRUNC(E422*D422,1)</f>
        <v>267.60000000000002</v>
      </c>
      <c r="G422" s="17">
        <f>일위대가목록!F43</f>
        <v>28949</v>
      </c>
      <c r="H422" s="18">
        <f>TRUNC(G422*D422,1)</f>
        <v>2489.6</v>
      </c>
      <c r="I422" s="17">
        <f>일위대가목록!G43</f>
        <v>1680</v>
      </c>
      <c r="J422" s="18">
        <f>TRUNC(I422*D422,1)</f>
        <v>144.4</v>
      </c>
      <c r="K422" s="17">
        <f t="shared" si="65"/>
        <v>33741</v>
      </c>
      <c r="L422" s="18">
        <f t="shared" si="65"/>
        <v>2901.6</v>
      </c>
      <c r="M422" s="10" t="s">
        <v>52</v>
      </c>
      <c r="N422" s="2" t="s">
        <v>749</v>
      </c>
      <c r="O422" s="2" t="s">
        <v>487</v>
      </c>
      <c r="P422" s="2" t="s">
        <v>61</v>
      </c>
      <c r="Q422" s="2" t="s">
        <v>62</v>
      </c>
      <c r="R422" s="2" t="s">
        <v>62</v>
      </c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52</v>
      </c>
      <c r="AW422" s="2" t="s">
        <v>1071</v>
      </c>
      <c r="AX422" s="2" t="s">
        <v>52</v>
      </c>
      <c r="AY422" s="2" t="s">
        <v>52</v>
      </c>
    </row>
    <row r="423" spans="1:51" ht="30" customHeight="1" x14ac:dyDescent="0.3">
      <c r="A423" s="10" t="s">
        <v>259</v>
      </c>
      <c r="B423" s="10" t="s">
        <v>489</v>
      </c>
      <c r="C423" s="10" t="s">
        <v>98</v>
      </c>
      <c r="D423" s="11">
        <v>1.1000000000000001</v>
      </c>
      <c r="E423" s="17">
        <f>단가대비표!O16</f>
        <v>0</v>
      </c>
      <c r="F423" s="18">
        <f>TRUNC(E423*D423,1)</f>
        <v>0</v>
      </c>
      <c r="G423" s="17">
        <f>단가대비표!P16</f>
        <v>0</v>
      </c>
      <c r="H423" s="18">
        <f>TRUNC(G423*D423,1)</f>
        <v>0</v>
      </c>
      <c r="I423" s="17">
        <f>단가대비표!V16</f>
        <v>0</v>
      </c>
      <c r="J423" s="18">
        <f>TRUNC(I423*D423,1)</f>
        <v>0</v>
      </c>
      <c r="K423" s="17">
        <f t="shared" si="65"/>
        <v>0</v>
      </c>
      <c r="L423" s="18">
        <f t="shared" si="65"/>
        <v>0</v>
      </c>
      <c r="M423" s="10" t="s">
        <v>490</v>
      </c>
      <c r="N423" s="2" t="s">
        <v>749</v>
      </c>
      <c r="O423" s="2" t="s">
        <v>601</v>
      </c>
      <c r="P423" s="2" t="s">
        <v>62</v>
      </c>
      <c r="Q423" s="2" t="s">
        <v>62</v>
      </c>
      <c r="R423" s="2" t="s">
        <v>61</v>
      </c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52</v>
      </c>
      <c r="AW423" s="2" t="s">
        <v>1072</v>
      </c>
      <c r="AX423" s="2" t="s">
        <v>52</v>
      </c>
      <c r="AY423" s="2" t="s">
        <v>52</v>
      </c>
    </row>
    <row r="424" spans="1:51" ht="30" customHeight="1" x14ac:dyDescent="0.3">
      <c r="A424" s="10" t="s">
        <v>351</v>
      </c>
      <c r="B424" s="10" t="s">
        <v>52</v>
      </c>
      <c r="C424" s="10" t="s">
        <v>52</v>
      </c>
      <c r="D424" s="11"/>
      <c r="E424" s="17"/>
      <c r="F424" s="18">
        <f>TRUNC(SUMIF(N421:N423, N420, F421:F423),0)</f>
        <v>797</v>
      </c>
      <c r="G424" s="17"/>
      <c r="H424" s="18">
        <f>TRUNC(SUMIF(N421:N423, N420, H421:H423),0)</f>
        <v>5448</v>
      </c>
      <c r="I424" s="17"/>
      <c r="J424" s="18">
        <f>TRUNC(SUMIF(N421:N423, N420, J421:J423),0)</f>
        <v>1005</v>
      </c>
      <c r="K424" s="17"/>
      <c r="L424" s="18">
        <f>F424+H424+J424</f>
        <v>7250</v>
      </c>
      <c r="M424" s="10" t="s">
        <v>52</v>
      </c>
      <c r="N424" s="2" t="s">
        <v>93</v>
      </c>
      <c r="O424" s="2" t="s">
        <v>93</v>
      </c>
      <c r="P424" s="2" t="s">
        <v>52</v>
      </c>
      <c r="Q424" s="2" t="s">
        <v>52</v>
      </c>
      <c r="R424" s="2" t="s">
        <v>52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52</v>
      </c>
      <c r="AW424" s="2" t="s">
        <v>52</v>
      </c>
      <c r="AX424" s="2" t="s">
        <v>52</v>
      </c>
      <c r="AY424" s="2" t="s">
        <v>52</v>
      </c>
    </row>
    <row r="425" spans="1:51" ht="30" customHeight="1" x14ac:dyDescent="0.3">
      <c r="A425" s="11"/>
      <c r="B425" s="11"/>
      <c r="C425" s="11"/>
      <c r="D425" s="11"/>
      <c r="E425" s="17"/>
      <c r="F425" s="18"/>
      <c r="G425" s="17"/>
      <c r="H425" s="18"/>
      <c r="I425" s="17"/>
      <c r="J425" s="18"/>
      <c r="K425" s="17"/>
      <c r="L425" s="18"/>
      <c r="M425" s="11"/>
    </row>
    <row r="426" spans="1:51" ht="30" customHeight="1" x14ac:dyDescent="0.3">
      <c r="A426" s="48" t="s">
        <v>1073</v>
      </c>
      <c r="B426" s="48"/>
      <c r="C426" s="48"/>
      <c r="D426" s="48"/>
      <c r="E426" s="49"/>
      <c r="F426" s="50"/>
      <c r="G426" s="49"/>
      <c r="H426" s="50"/>
      <c r="I426" s="49"/>
      <c r="J426" s="50"/>
      <c r="K426" s="49"/>
      <c r="L426" s="50"/>
      <c r="M426" s="48"/>
      <c r="N426" s="1" t="s">
        <v>755</v>
      </c>
    </row>
    <row r="427" spans="1:51" ht="30" customHeight="1" x14ac:dyDescent="0.3">
      <c r="A427" s="10" t="s">
        <v>1075</v>
      </c>
      <c r="B427" s="10" t="s">
        <v>464</v>
      </c>
      <c r="C427" s="10" t="s">
        <v>465</v>
      </c>
      <c r="D427" s="11">
        <v>2.2000000000000002</v>
      </c>
      <c r="E427" s="17">
        <f>단가대비표!O104</f>
        <v>0</v>
      </c>
      <c r="F427" s="18">
        <f>TRUNC(E427*D427,1)</f>
        <v>0</v>
      </c>
      <c r="G427" s="17">
        <f>단가대비표!P104</f>
        <v>223094</v>
      </c>
      <c r="H427" s="18">
        <f>TRUNC(G427*D427,1)</f>
        <v>490806.8</v>
      </c>
      <c r="I427" s="17">
        <f>단가대비표!V104</f>
        <v>0</v>
      </c>
      <c r="J427" s="18">
        <f>TRUNC(I427*D427,1)</f>
        <v>0</v>
      </c>
      <c r="K427" s="17">
        <f>TRUNC(E427+G427+I427,1)</f>
        <v>223094</v>
      </c>
      <c r="L427" s="18">
        <f>TRUNC(F427+H427+J427,1)</f>
        <v>490806.8</v>
      </c>
      <c r="M427" s="10" t="s">
        <v>52</v>
      </c>
      <c r="N427" s="2" t="s">
        <v>755</v>
      </c>
      <c r="O427" s="2" t="s">
        <v>1076</v>
      </c>
      <c r="P427" s="2" t="s">
        <v>62</v>
      </c>
      <c r="Q427" s="2" t="s">
        <v>62</v>
      </c>
      <c r="R427" s="2" t="s">
        <v>61</v>
      </c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2" t="s">
        <v>52</v>
      </c>
      <c r="AW427" s="2" t="s">
        <v>1077</v>
      </c>
      <c r="AX427" s="2" t="s">
        <v>52</v>
      </c>
      <c r="AY427" s="2" t="s">
        <v>52</v>
      </c>
    </row>
    <row r="428" spans="1:51" ht="30" customHeight="1" x14ac:dyDescent="0.3">
      <c r="A428" s="10" t="s">
        <v>463</v>
      </c>
      <c r="B428" s="10" t="s">
        <v>464</v>
      </c>
      <c r="C428" s="10" t="s">
        <v>465</v>
      </c>
      <c r="D428" s="11">
        <v>1</v>
      </c>
      <c r="E428" s="17">
        <f>단가대비표!O99</f>
        <v>0</v>
      </c>
      <c r="F428" s="18">
        <f>TRUNC(E428*D428,1)</f>
        <v>0</v>
      </c>
      <c r="G428" s="17">
        <f>단가대비표!P99</f>
        <v>138290</v>
      </c>
      <c r="H428" s="18">
        <f>TRUNC(G428*D428,1)</f>
        <v>138290</v>
      </c>
      <c r="I428" s="17">
        <f>단가대비표!V99</f>
        <v>0</v>
      </c>
      <c r="J428" s="18">
        <f>TRUNC(I428*D428,1)</f>
        <v>0</v>
      </c>
      <c r="K428" s="17">
        <f>TRUNC(E428+G428+I428,1)</f>
        <v>138290</v>
      </c>
      <c r="L428" s="18">
        <f>TRUNC(F428+H428+J428,1)</f>
        <v>138290</v>
      </c>
      <c r="M428" s="10" t="s">
        <v>52</v>
      </c>
      <c r="N428" s="2" t="s">
        <v>755</v>
      </c>
      <c r="O428" s="2" t="s">
        <v>466</v>
      </c>
      <c r="P428" s="2" t="s">
        <v>62</v>
      </c>
      <c r="Q428" s="2" t="s">
        <v>62</v>
      </c>
      <c r="R428" s="2" t="s">
        <v>61</v>
      </c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52</v>
      </c>
      <c r="AW428" s="2" t="s">
        <v>1078</v>
      </c>
      <c r="AX428" s="2" t="s">
        <v>52</v>
      </c>
      <c r="AY428" s="2" t="s">
        <v>52</v>
      </c>
    </row>
    <row r="429" spans="1:51" ht="30" customHeight="1" x14ac:dyDescent="0.3">
      <c r="A429" s="10" t="s">
        <v>351</v>
      </c>
      <c r="B429" s="10" t="s">
        <v>52</v>
      </c>
      <c r="C429" s="10" t="s">
        <v>52</v>
      </c>
      <c r="D429" s="11"/>
      <c r="E429" s="17"/>
      <c r="F429" s="18">
        <f>TRUNC(SUMIF(N427:N428, N426, F427:F428),0)</f>
        <v>0</v>
      </c>
      <c r="G429" s="17"/>
      <c r="H429" s="18">
        <f>TRUNC(SUMIF(N427:N428, N426, H427:H428),0)</f>
        <v>629096</v>
      </c>
      <c r="I429" s="17"/>
      <c r="J429" s="18">
        <f>TRUNC(SUMIF(N427:N428, N426, J427:J428),0)</f>
        <v>0</v>
      </c>
      <c r="K429" s="17"/>
      <c r="L429" s="18">
        <f>F429+H429+J429</f>
        <v>629096</v>
      </c>
      <c r="M429" s="10" t="s">
        <v>52</v>
      </c>
      <c r="N429" s="2" t="s">
        <v>93</v>
      </c>
      <c r="O429" s="2" t="s">
        <v>93</v>
      </c>
      <c r="P429" s="2" t="s">
        <v>52</v>
      </c>
      <c r="Q429" s="2" t="s">
        <v>52</v>
      </c>
      <c r="R429" s="2" t="s">
        <v>52</v>
      </c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52</v>
      </c>
      <c r="AW429" s="2" t="s">
        <v>52</v>
      </c>
      <c r="AX429" s="2" t="s">
        <v>52</v>
      </c>
      <c r="AY429" s="2" t="s">
        <v>52</v>
      </c>
    </row>
    <row r="430" spans="1:51" ht="30" customHeight="1" x14ac:dyDescent="0.3">
      <c r="A430" s="11"/>
      <c r="B430" s="11"/>
      <c r="C430" s="11"/>
      <c r="D430" s="11"/>
      <c r="E430" s="17"/>
      <c r="F430" s="18"/>
      <c r="G430" s="17"/>
      <c r="H430" s="18"/>
      <c r="I430" s="17"/>
      <c r="J430" s="18"/>
      <c r="K430" s="17"/>
      <c r="L430" s="18"/>
      <c r="M430" s="11"/>
    </row>
    <row r="431" spans="1:51" ht="30" customHeight="1" x14ac:dyDescent="0.3">
      <c r="A431" s="48" t="s">
        <v>1079</v>
      </c>
      <c r="B431" s="48"/>
      <c r="C431" s="48"/>
      <c r="D431" s="48"/>
      <c r="E431" s="49"/>
      <c r="F431" s="50"/>
      <c r="G431" s="49"/>
      <c r="H431" s="50"/>
      <c r="I431" s="49"/>
      <c r="J431" s="50"/>
      <c r="K431" s="49"/>
      <c r="L431" s="50"/>
      <c r="M431" s="48"/>
      <c r="N431" s="1" t="s">
        <v>758</v>
      </c>
    </row>
    <row r="432" spans="1:51" ht="30" customHeight="1" x14ac:dyDescent="0.3">
      <c r="A432" s="10" t="s">
        <v>463</v>
      </c>
      <c r="B432" s="10" t="s">
        <v>464</v>
      </c>
      <c r="C432" s="10" t="s">
        <v>465</v>
      </c>
      <c r="D432" s="11">
        <v>0.2</v>
      </c>
      <c r="E432" s="17">
        <f>단가대비표!O99</f>
        <v>0</v>
      </c>
      <c r="F432" s="18">
        <f>TRUNC(E432*D432,1)</f>
        <v>0</v>
      </c>
      <c r="G432" s="17">
        <f>단가대비표!P99</f>
        <v>138290</v>
      </c>
      <c r="H432" s="18">
        <f>TRUNC(G432*D432,1)</f>
        <v>27658</v>
      </c>
      <c r="I432" s="17">
        <f>단가대비표!V99</f>
        <v>0</v>
      </c>
      <c r="J432" s="18">
        <f>TRUNC(I432*D432,1)</f>
        <v>0</v>
      </c>
      <c r="K432" s="17">
        <f>TRUNC(E432+G432+I432,1)</f>
        <v>138290</v>
      </c>
      <c r="L432" s="18">
        <f>TRUNC(F432+H432+J432,1)</f>
        <v>27658</v>
      </c>
      <c r="M432" s="10" t="s">
        <v>52</v>
      </c>
      <c r="N432" s="2" t="s">
        <v>758</v>
      </c>
      <c r="O432" s="2" t="s">
        <v>466</v>
      </c>
      <c r="P432" s="2" t="s">
        <v>62</v>
      </c>
      <c r="Q432" s="2" t="s">
        <v>62</v>
      </c>
      <c r="R432" s="2" t="s">
        <v>61</v>
      </c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52</v>
      </c>
      <c r="AW432" s="2" t="s">
        <v>1081</v>
      </c>
      <c r="AX432" s="2" t="s">
        <v>52</v>
      </c>
      <c r="AY432" s="2" t="s">
        <v>52</v>
      </c>
    </row>
    <row r="433" spans="1:51" ht="30" customHeight="1" x14ac:dyDescent="0.3">
      <c r="A433" s="10" t="s">
        <v>351</v>
      </c>
      <c r="B433" s="10" t="s">
        <v>52</v>
      </c>
      <c r="C433" s="10" t="s">
        <v>52</v>
      </c>
      <c r="D433" s="11"/>
      <c r="E433" s="17"/>
      <c r="F433" s="18">
        <f>TRUNC(SUMIF(N432:N432, N431, F432:F432),0)</f>
        <v>0</v>
      </c>
      <c r="G433" s="17"/>
      <c r="H433" s="18">
        <f>TRUNC(SUMIF(N432:N432, N431, H432:H432),0)</f>
        <v>27658</v>
      </c>
      <c r="I433" s="17"/>
      <c r="J433" s="18">
        <f>TRUNC(SUMIF(N432:N432, N431, J432:J432),0)</f>
        <v>0</v>
      </c>
      <c r="K433" s="17"/>
      <c r="L433" s="18">
        <f>F433+H433+J433</f>
        <v>27658</v>
      </c>
      <c r="M433" s="10" t="s">
        <v>52</v>
      </c>
      <c r="N433" s="2" t="s">
        <v>93</v>
      </c>
      <c r="O433" s="2" t="s">
        <v>93</v>
      </c>
      <c r="P433" s="2" t="s">
        <v>52</v>
      </c>
      <c r="Q433" s="2" t="s">
        <v>52</v>
      </c>
      <c r="R433" s="2" t="s">
        <v>52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2" t="s">
        <v>52</v>
      </c>
      <c r="AW433" s="2" t="s">
        <v>52</v>
      </c>
      <c r="AX433" s="2" t="s">
        <v>52</v>
      </c>
      <c r="AY433" s="2" t="s">
        <v>52</v>
      </c>
    </row>
    <row r="434" spans="1:51" ht="30" customHeight="1" x14ac:dyDescent="0.3">
      <c r="A434" s="11"/>
      <c r="B434" s="11"/>
      <c r="C434" s="11"/>
      <c r="D434" s="11"/>
      <c r="E434" s="17"/>
      <c r="F434" s="18"/>
      <c r="G434" s="17"/>
      <c r="H434" s="18"/>
      <c r="I434" s="17"/>
      <c r="J434" s="18"/>
      <c r="K434" s="17"/>
      <c r="L434" s="18"/>
      <c r="M434" s="11"/>
    </row>
    <row r="435" spans="1:51" ht="30" customHeight="1" x14ac:dyDescent="0.3">
      <c r="A435" s="48" t="s">
        <v>1082</v>
      </c>
      <c r="B435" s="48"/>
      <c r="C435" s="48"/>
      <c r="D435" s="48"/>
      <c r="E435" s="49"/>
      <c r="F435" s="50"/>
      <c r="G435" s="49"/>
      <c r="H435" s="50"/>
      <c r="I435" s="49"/>
      <c r="J435" s="50"/>
      <c r="K435" s="49"/>
      <c r="L435" s="50"/>
      <c r="M435" s="48"/>
      <c r="N435" s="1" t="s">
        <v>1083</v>
      </c>
    </row>
    <row r="436" spans="1:51" ht="30" customHeight="1" x14ac:dyDescent="0.3">
      <c r="A436" s="10" t="s">
        <v>1084</v>
      </c>
      <c r="B436" s="10" t="s">
        <v>1085</v>
      </c>
      <c r="C436" s="10" t="s">
        <v>69</v>
      </c>
      <c r="D436" s="11">
        <v>0.2576</v>
      </c>
      <c r="E436" s="17">
        <f>단가대비표!O11</f>
        <v>0</v>
      </c>
      <c r="F436" s="18">
        <f>TRUNC(E436*D436,1)</f>
        <v>0</v>
      </c>
      <c r="G436" s="17">
        <f>단가대비표!P11</f>
        <v>0</v>
      </c>
      <c r="H436" s="18">
        <f>TRUNC(G436*D436,1)</f>
        <v>0</v>
      </c>
      <c r="I436" s="17">
        <f>단가대비표!V11</f>
        <v>58288</v>
      </c>
      <c r="J436" s="18">
        <f>TRUNC(I436*D436,1)</f>
        <v>15014.9</v>
      </c>
      <c r="K436" s="17">
        <f t="shared" ref="K436:L439" si="66">TRUNC(E436+G436+I436,1)</f>
        <v>58288</v>
      </c>
      <c r="L436" s="18">
        <f t="shared" si="66"/>
        <v>15014.9</v>
      </c>
      <c r="M436" s="10" t="s">
        <v>792</v>
      </c>
      <c r="N436" s="2" t="s">
        <v>1083</v>
      </c>
      <c r="O436" s="2" t="s">
        <v>1088</v>
      </c>
      <c r="P436" s="2" t="s">
        <v>62</v>
      </c>
      <c r="Q436" s="2" t="s">
        <v>62</v>
      </c>
      <c r="R436" s="2" t="s">
        <v>61</v>
      </c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2" t="s">
        <v>52</v>
      </c>
      <c r="AW436" s="2" t="s">
        <v>1089</v>
      </c>
      <c r="AX436" s="2" t="s">
        <v>52</v>
      </c>
      <c r="AY436" s="2" t="s">
        <v>52</v>
      </c>
    </row>
    <row r="437" spans="1:51" ht="30" customHeight="1" x14ac:dyDescent="0.3">
      <c r="A437" s="10" t="s">
        <v>795</v>
      </c>
      <c r="B437" s="10" t="s">
        <v>796</v>
      </c>
      <c r="C437" s="10" t="s">
        <v>589</v>
      </c>
      <c r="D437" s="11">
        <v>16.5</v>
      </c>
      <c r="E437" s="17">
        <f>단가대비표!O22</f>
        <v>1252</v>
      </c>
      <c r="F437" s="18">
        <f>TRUNC(E437*D437,1)</f>
        <v>20658</v>
      </c>
      <c r="G437" s="17">
        <f>단가대비표!P22</f>
        <v>0</v>
      </c>
      <c r="H437" s="18">
        <f>TRUNC(G437*D437,1)</f>
        <v>0</v>
      </c>
      <c r="I437" s="17">
        <f>단가대비표!V22</f>
        <v>0</v>
      </c>
      <c r="J437" s="18">
        <f>TRUNC(I437*D437,1)</f>
        <v>0</v>
      </c>
      <c r="K437" s="17">
        <f t="shared" si="66"/>
        <v>1252</v>
      </c>
      <c r="L437" s="18">
        <f t="shared" si="66"/>
        <v>20658</v>
      </c>
      <c r="M437" s="10" t="s">
        <v>52</v>
      </c>
      <c r="N437" s="2" t="s">
        <v>1083</v>
      </c>
      <c r="O437" s="2" t="s">
        <v>797</v>
      </c>
      <c r="P437" s="2" t="s">
        <v>62</v>
      </c>
      <c r="Q437" s="2" t="s">
        <v>62</v>
      </c>
      <c r="R437" s="2" t="s">
        <v>61</v>
      </c>
      <c r="S437" s="3"/>
      <c r="T437" s="3"/>
      <c r="U437" s="3"/>
      <c r="V437" s="3">
        <v>1</v>
      </c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52</v>
      </c>
      <c r="AW437" s="2" t="s">
        <v>1090</v>
      </c>
      <c r="AX437" s="2" t="s">
        <v>52</v>
      </c>
      <c r="AY437" s="2" t="s">
        <v>52</v>
      </c>
    </row>
    <row r="438" spans="1:51" ht="30" customHeight="1" x14ac:dyDescent="0.3">
      <c r="A438" s="10" t="s">
        <v>452</v>
      </c>
      <c r="B438" s="10" t="s">
        <v>799</v>
      </c>
      <c r="C438" s="10" t="s">
        <v>228</v>
      </c>
      <c r="D438" s="11">
        <v>1</v>
      </c>
      <c r="E438" s="17">
        <f>TRUNC(SUMIF(V436:V439, RIGHTB(O438, 1), F436:F439)*U438, 2)</f>
        <v>8056.62</v>
      </c>
      <c r="F438" s="18">
        <f>TRUNC(E438*D438,1)</f>
        <v>8056.6</v>
      </c>
      <c r="G438" s="17">
        <v>0</v>
      </c>
      <c r="H438" s="18">
        <f>TRUNC(G438*D438,1)</f>
        <v>0</v>
      </c>
      <c r="I438" s="17">
        <v>0</v>
      </c>
      <c r="J438" s="18">
        <f>TRUNC(I438*D438,1)</f>
        <v>0</v>
      </c>
      <c r="K438" s="17">
        <f t="shared" si="66"/>
        <v>8056.6</v>
      </c>
      <c r="L438" s="18">
        <f t="shared" si="66"/>
        <v>8056.6</v>
      </c>
      <c r="M438" s="10" t="s">
        <v>52</v>
      </c>
      <c r="N438" s="2" t="s">
        <v>1083</v>
      </c>
      <c r="O438" s="2" t="s">
        <v>297</v>
      </c>
      <c r="P438" s="2" t="s">
        <v>62</v>
      </c>
      <c r="Q438" s="2" t="s">
        <v>62</v>
      </c>
      <c r="R438" s="2" t="s">
        <v>62</v>
      </c>
      <c r="S438" s="3">
        <v>0</v>
      </c>
      <c r="T438" s="3">
        <v>0</v>
      </c>
      <c r="U438" s="3">
        <v>0.39</v>
      </c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2" t="s">
        <v>52</v>
      </c>
      <c r="AW438" s="2" t="s">
        <v>1091</v>
      </c>
      <c r="AX438" s="2" t="s">
        <v>52</v>
      </c>
      <c r="AY438" s="2" t="s">
        <v>52</v>
      </c>
    </row>
    <row r="439" spans="1:51" ht="30" customHeight="1" x14ac:dyDescent="0.3">
      <c r="A439" s="10" t="s">
        <v>801</v>
      </c>
      <c r="B439" s="10" t="s">
        <v>464</v>
      </c>
      <c r="C439" s="10" t="s">
        <v>465</v>
      </c>
      <c r="D439" s="11">
        <v>1</v>
      </c>
      <c r="E439" s="17">
        <f>TRUNC(단가대비표!O115*1/8*16/12*25/20, 1)</f>
        <v>0</v>
      </c>
      <c r="F439" s="18">
        <f>TRUNC(E439*D439,1)</f>
        <v>0</v>
      </c>
      <c r="G439" s="17">
        <f>TRUNC(단가대비표!P115*1/8*16/12*25/20, 1)</f>
        <v>42267.7</v>
      </c>
      <c r="H439" s="18">
        <f>TRUNC(G439*D439,1)</f>
        <v>42267.7</v>
      </c>
      <c r="I439" s="17">
        <f>TRUNC(단가대비표!V115*1/8*16/12*25/20, 1)</f>
        <v>0</v>
      </c>
      <c r="J439" s="18">
        <f>TRUNC(I439*D439,1)</f>
        <v>0</v>
      </c>
      <c r="K439" s="17">
        <f t="shared" si="66"/>
        <v>42267.7</v>
      </c>
      <c r="L439" s="18">
        <f t="shared" si="66"/>
        <v>42267.7</v>
      </c>
      <c r="M439" s="10" t="s">
        <v>52</v>
      </c>
      <c r="N439" s="2" t="s">
        <v>1083</v>
      </c>
      <c r="O439" s="2" t="s">
        <v>802</v>
      </c>
      <c r="P439" s="2" t="s">
        <v>62</v>
      </c>
      <c r="Q439" s="2" t="s">
        <v>62</v>
      </c>
      <c r="R439" s="2" t="s">
        <v>61</v>
      </c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2" t="s">
        <v>52</v>
      </c>
      <c r="AW439" s="2" t="s">
        <v>1092</v>
      </c>
      <c r="AX439" s="2" t="s">
        <v>61</v>
      </c>
      <c r="AY439" s="2" t="s">
        <v>52</v>
      </c>
    </row>
    <row r="440" spans="1:51" ht="30" customHeight="1" x14ac:dyDescent="0.3">
      <c r="A440" s="10" t="s">
        <v>351</v>
      </c>
      <c r="B440" s="10" t="s">
        <v>52</v>
      </c>
      <c r="C440" s="10" t="s">
        <v>52</v>
      </c>
      <c r="D440" s="11"/>
      <c r="E440" s="17"/>
      <c r="F440" s="18">
        <f>TRUNC(SUMIF(N436:N439, N435, F436:F439),0)</f>
        <v>28714</v>
      </c>
      <c r="G440" s="17"/>
      <c r="H440" s="18">
        <f>TRUNC(SUMIF(N436:N439, N435, H436:H439),0)</f>
        <v>42267</v>
      </c>
      <c r="I440" s="17"/>
      <c r="J440" s="18">
        <f>TRUNC(SUMIF(N436:N439, N435, J436:J439),0)</f>
        <v>15014</v>
      </c>
      <c r="K440" s="17"/>
      <c r="L440" s="18">
        <f>F440+H440+J440</f>
        <v>85995</v>
      </c>
      <c r="M440" s="10" t="s">
        <v>52</v>
      </c>
      <c r="N440" s="2" t="s">
        <v>93</v>
      </c>
      <c r="O440" s="2" t="s">
        <v>93</v>
      </c>
      <c r="P440" s="2" t="s">
        <v>52</v>
      </c>
      <c r="Q440" s="2" t="s">
        <v>52</v>
      </c>
      <c r="R440" s="2" t="s">
        <v>52</v>
      </c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52</v>
      </c>
      <c r="AW440" s="2" t="s">
        <v>52</v>
      </c>
      <c r="AX440" s="2" t="s">
        <v>52</v>
      </c>
      <c r="AY440" s="2" t="s">
        <v>52</v>
      </c>
    </row>
    <row r="441" spans="1:51" ht="30" customHeight="1" x14ac:dyDescent="0.3">
      <c r="A441" s="11"/>
      <c r="B441" s="11"/>
      <c r="C441" s="11"/>
      <c r="D441" s="11"/>
      <c r="E441" s="17"/>
      <c r="F441" s="18"/>
      <c r="G441" s="17"/>
      <c r="H441" s="18"/>
      <c r="I441" s="17"/>
      <c r="J441" s="18"/>
      <c r="K441" s="17"/>
      <c r="L441" s="18"/>
      <c r="M441" s="11"/>
    </row>
    <row r="442" spans="1:51" ht="30" customHeight="1" x14ac:dyDescent="0.3">
      <c r="A442" s="48" t="s">
        <v>1093</v>
      </c>
      <c r="B442" s="48"/>
      <c r="C442" s="48"/>
      <c r="D442" s="48"/>
      <c r="E442" s="49"/>
      <c r="F442" s="50"/>
      <c r="G442" s="49"/>
      <c r="H442" s="50"/>
      <c r="I442" s="49"/>
      <c r="J442" s="50"/>
      <c r="K442" s="49"/>
      <c r="L442" s="50"/>
      <c r="M442" s="48"/>
      <c r="N442" s="1" t="s">
        <v>1094</v>
      </c>
    </row>
    <row r="443" spans="1:51" ht="30" customHeight="1" x14ac:dyDescent="0.3">
      <c r="A443" s="10" t="s">
        <v>1095</v>
      </c>
      <c r="B443" s="10" t="s">
        <v>778</v>
      </c>
      <c r="C443" s="10" t="s">
        <v>69</v>
      </c>
      <c r="D443" s="11">
        <v>0.25979999999999998</v>
      </c>
      <c r="E443" s="17">
        <f>단가대비표!O10</f>
        <v>0</v>
      </c>
      <c r="F443" s="18">
        <f>TRUNC(E443*D443,1)</f>
        <v>0</v>
      </c>
      <c r="G443" s="17">
        <f>단가대비표!P10</f>
        <v>0</v>
      </c>
      <c r="H443" s="18">
        <f>TRUNC(G443*D443,1)</f>
        <v>0</v>
      </c>
      <c r="I443" s="17">
        <f>단가대비표!V10</f>
        <v>76510</v>
      </c>
      <c r="J443" s="18">
        <f>TRUNC(I443*D443,1)</f>
        <v>19877.2</v>
      </c>
      <c r="K443" s="17">
        <f t="shared" ref="K443:L446" si="67">TRUNC(E443+G443+I443,1)</f>
        <v>76510</v>
      </c>
      <c r="L443" s="18">
        <f t="shared" si="67"/>
        <v>19877.2</v>
      </c>
      <c r="M443" s="10" t="s">
        <v>792</v>
      </c>
      <c r="N443" s="2" t="s">
        <v>1094</v>
      </c>
      <c r="O443" s="2" t="s">
        <v>1098</v>
      </c>
      <c r="P443" s="2" t="s">
        <v>62</v>
      </c>
      <c r="Q443" s="2" t="s">
        <v>62</v>
      </c>
      <c r="R443" s="2" t="s">
        <v>61</v>
      </c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2" t="s">
        <v>52</v>
      </c>
      <c r="AW443" s="2" t="s">
        <v>1099</v>
      </c>
      <c r="AX443" s="2" t="s">
        <v>52</v>
      </c>
      <c r="AY443" s="2" t="s">
        <v>52</v>
      </c>
    </row>
    <row r="444" spans="1:51" ht="30" customHeight="1" x14ac:dyDescent="0.3">
      <c r="A444" s="10" t="s">
        <v>795</v>
      </c>
      <c r="B444" s="10" t="s">
        <v>796</v>
      </c>
      <c r="C444" s="10" t="s">
        <v>589</v>
      </c>
      <c r="D444" s="11">
        <v>10.3</v>
      </c>
      <c r="E444" s="17">
        <f>단가대비표!O22</f>
        <v>1252</v>
      </c>
      <c r="F444" s="18">
        <f>TRUNC(E444*D444,1)</f>
        <v>12895.6</v>
      </c>
      <c r="G444" s="17">
        <f>단가대비표!P22</f>
        <v>0</v>
      </c>
      <c r="H444" s="18">
        <f>TRUNC(G444*D444,1)</f>
        <v>0</v>
      </c>
      <c r="I444" s="17">
        <f>단가대비표!V22</f>
        <v>0</v>
      </c>
      <c r="J444" s="18">
        <f>TRUNC(I444*D444,1)</f>
        <v>0</v>
      </c>
      <c r="K444" s="17">
        <f t="shared" si="67"/>
        <v>1252</v>
      </c>
      <c r="L444" s="18">
        <f t="shared" si="67"/>
        <v>12895.6</v>
      </c>
      <c r="M444" s="10" t="s">
        <v>52</v>
      </c>
      <c r="N444" s="2" t="s">
        <v>1094</v>
      </c>
      <c r="O444" s="2" t="s">
        <v>797</v>
      </c>
      <c r="P444" s="2" t="s">
        <v>62</v>
      </c>
      <c r="Q444" s="2" t="s">
        <v>62</v>
      </c>
      <c r="R444" s="2" t="s">
        <v>61</v>
      </c>
      <c r="S444" s="3"/>
      <c r="T444" s="3"/>
      <c r="U444" s="3"/>
      <c r="V444" s="3">
        <v>1</v>
      </c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2" t="s">
        <v>52</v>
      </c>
      <c r="AW444" s="2" t="s">
        <v>1100</v>
      </c>
      <c r="AX444" s="2" t="s">
        <v>52</v>
      </c>
      <c r="AY444" s="2" t="s">
        <v>52</v>
      </c>
    </row>
    <row r="445" spans="1:51" ht="30" customHeight="1" x14ac:dyDescent="0.3">
      <c r="A445" s="10" t="s">
        <v>452</v>
      </c>
      <c r="B445" s="10" t="s">
        <v>852</v>
      </c>
      <c r="C445" s="10" t="s">
        <v>228</v>
      </c>
      <c r="D445" s="11">
        <v>1</v>
      </c>
      <c r="E445" s="17">
        <f>TRUNC(SUMIF(V443:V446, RIGHTB(O445, 1), F443:F446)*U445, 2)</f>
        <v>2579.12</v>
      </c>
      <c r="F445" s="18">
        <f>TRUNC(E445*D445,1)</f>
        <v>2579.1</v>
      </c>
      <c r="G445" s="17">
        <v>0</v>
      </c>
      <c r="H445" s="18">
        <f>TRUNC(G445*D445,1)</f>
        <v>0</v>
      </c>
      <c r="I445" s="17">
        <v>0</v>
      </c>
      <c r="J445" s="18">
        <f>TRUNC(I445*D445,1)</f>
        <v>0</v>
      </c>
      <c r="K445" s="17">
        <f t="shared" si="67"/>
        <v>2579.1</v>
      </c>
      <c r="L445" s="18">
        <f t="shared" si="67"/>
        <v>2579.1</v>
      </c>
      <c r="M445" s="10" t="s">
        <v>52</v>
      </c>
      <c r="N445" s="2" t="s">
        <v>1094</v>
      </c>
      <c r="O445" s="2" t="s">
        <v>297</v>
      </c>
      <c r="P445" s="2" t="s">
        <v>62</v>
      </c>
      <c r="Q445" s="2" t="s">
        <v>62</v>
      </c>
      <c r="R445" s="2" t="s">
        <v>62</v>
      </c>
      <c r="S445" s="3">
        <v>0</v>
      </c>
      <c r="T445" s="3">
        <v>0</v>
      </c>
      <c r="U445" s="3">
        <v>0.2</v>
      </c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2" t="s">
        <v>52</v>
      </c>
      <c r="AW445" s="2" t="s">
        <v>1101</v>
      </c>
      <c r="AX445" s="2" t="s">
        <v>52</v>
      </c>
      <c r="AY445" s="2" t="s">
        <v>52</v>
      </c>
    </row>
    <row r="446" spans="1:51" ht="30" customHeight="1" x14ac:dyDescent="0.3">
      <c r="A446" s="10" t="s">
        <v>1102</v>
      </c>
      <c r="B446" s="10" t="s">
        <v>464</v>
      </c>
      <c r="C446" s="10" t="s">
        <v>465</v>
      </c>
      <c r="D446" s="11">
        <v>1</v>
      </c>
      <c r="E446" s="17">
        <f>TRUNC(단가대비표!O116*1/8*16/12*25/20, 1)</f>
        <v>0</v>
      </c>
      <c r="F446" s="18">
        <f>TRUNC(E446*D446,1)</f>
        <v>0</v>
      </c>
      <c r="G446" s="17">
        <f>TRUNC(단가대비표!P116*1/8*16/12*25/20, 1)</f>
        <v>36713.9</v>
      </c>
      <c r="H446" s="18">
        <f>TRUNC(G446*D446,1)</f>
        <v>36713.9</v>
      </c>
      <c r="I446" s="17">
        <f>TRUNC(단가대비표!V116*1/8*16/12*25/20, 1)</f>
        <v>0</v>
      </c>
      <c r="J446" s="18">
        <f>TRUNC(I446*D446,1)</f>
        <v>0</v>
      </c>
      <c r="K446" s="17">
        <f t="shared" si="67"/>
        <v>36713.9</v>
      </c>
      <c r="L446" s="18">
        <f t="shared" si="67"/>
        <v>36713.9</v>
      </c>
      <c r="M446" s="10" t="s">
        <v>52</v>
      </c>
      <c r="N446" s="2" t="s">
        <v>1094</v>
      </c>
      <c r="O446" s="2" t="s">
        <v>1103</v>
      </c>
      <c r="P446" s="2" t="s">
        <v>62</v>
      </c>
      <c r="Q446" s="2" t="s">
        <v>62</v>
      </c>
      <c r="R446" s="2" t="s">
        <v>61</v>
      </c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52</v>
      </c>
      <c r="AW446" s="2" t="s">
        <v>1104</v>
      </c>
      <c r="AX446" s="2" t="s">
        <v>61</v>
      </c>
      <c r="AY446" s="2" t="s">
        <v>52</v>
      </c>
    </row>
    <row r="447" spans="1:51" ht="30" customHeight="1" x14ac:dyDescent="0.3">
      <c r="A447" s="10" t="s">
        <v>351</v>
      </c>
      <c r="B447" s="10" t="s">
        <v>52</v>
      </c>
      <c r="C447" s="10" t="s">
        <v>52</v>
      </c>
      <c r="D447" s="11"/>
      <c r="E447" s="17"/>
      <c r="F447" s="18">
        <f>TRUNC(SUMIF(N443:N446, N442, F443:F446),0)</f>
        <v>15474</v>
      </c>
      <c r="G447" s="17"/>
      <c r="H447" s="18">
        <f>TRUNC(SUMIF(N443:N446, N442, H443:H446),0)</f>
        <v>36713</v>
      </c>
      <c r="I447" s="17"/>
      <c r="J447" s="18">
        <f>TRUNC(SUMIF(N443:N446, N442, J443:J446),0)</f>
        <v>19877</v>
      </c>
      <c r="K447" s="17"/>
      <c r="L447" s="18">
        <f>F447+H447+J447</f>
        <v>72064</v>
      </c>
      <c r="M447" s="10" t="s">
        <v>52</v>
      </c>
      <c r="N447" s="2" t="s">
        <v>93</v>
      </c>
      <c r="O447" s="2" t="s">
        <v>93</v>
      </c>
      <c r="P447" s="2" t="s">
        <v>52</v>
      </c>
      <c r="Q447" s="2" t="s">
        <v>52</v>
      </c>
      <c r="R447" s="2" t="s">
        <v>52</v>
      </c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52</v>
      </c>
      <c r="AW447" s="2" t="s">
        <v>52</v>
      </c>
      <c r="AX447" s="2" t="s">
        <v>52</v>
      </c>
      <c r="AY447" s="2" t="s">
        <v>52</v>
      </c>
    </row>
  </sheetData>
  <mergeCells count="114">
    <mergeCell ref="A435:M435"/>
    <mergeCell ref="A442:M442"/>
    <mergeCell ref="A397:M397"/>
    <mergeCell ref="A405:M405"/>
    <mergeCell ref="A413:M413"/>
    <mergeCell ref="A420:M420"/>
    <mergeCell ref="A426:M426"/>
    <mergeCell ref="A431:M431"/>
    <mergeCell ref="A362:M362"/>
    <mergeCell ref="A367:M367"/>
    <mergeCell ref="A373:M373"/>
    <mergeCell ref="A378:M378"/>
    <mergeCell ref="A385:M385"/>
    <mergeCell ref="A390:M390"/>
    <mergeCell ref="A330:M330"/>
    <mergeCell ref="A334:M334"/>
    <mergeCell ref="A340:M340"/>
    <mergeCell ref="A346:M346"/>
    <mergeCell ref="A352:M352"/>
    <mergeCell ref="A356:M356"/>
    <mergeCell ref="A290:M290"/>
    <mergeCell ref="A296:M296"/>
    <mergeCell ref="A301:M301"/>
    <mergeCell ref="A311:M311"/>
    <mergeCell ref="A317:M317"/>
    <mergeCell ref="A324:M324"/>
    <mergeCell ref="A250:M250"/>
    <mergeCell ref="A257:M257"/>
    <mergeCell ref="A264:M264"/>
    <mergeCell ref="A271:M271"/>
    <mergeCell ref="A278:M278"/>
    <mergeCell ref="A283:M283"/>
    <mergeCell ref="A216:M216"/>
    <mergeCell ref="A223:M223"/>
    <mergeCell ref="A230:M230"/>
    <mergeCell ref="A235:M235"/>
    <mergeCell ref="A240:M240"/>
    <mergeCell ref="A245:M245"/>
    <mergeCell ref="A166:M166"/>
    <mergeCell ref="A172:M172"/>
    <mergeCell ref="A189:M189"/>
    <mergeCell ref="A198:M198"/>
    <mergeCell ref="A204:M204"/>
    <mergeCell ref="A209:M209"/>
    <mergeCell ref="A125:M125"/>
    <mergeCell ref="A130:M130"/>
    <mergeCell ref="A135:M135"/>
    <mergeCell ref="A141:M141"/>
    <mergeCell ref="A149:M149"/>
    <mergeCell ref="A160:M160"/>
    <mergeCell ref="A85:M85"/>
    <mergeCell ref="A91:M91"/>
    <mergeCell ref="A96:M96"/>
    <mergeCell ref="A101:M101"/>
    <mergeCell ref="A113:M113"/>
    <mergeCell ref="A118:M118"/>
    <mergeCell ref="A57:M57"/>
    <mergeCell ref="A61:M61"/>
    <mergeCell ref="A65:M65"/>
    <mergeCell ref="A72:M72"/>
    <mergeCell ref="A77:M77"/>
    <mergeCell ref="A81:M81"/>
    <mergeCell ref="A4:M4"/>
    <mergeCell ref="A11:M11"/>
    <mergeCell ref="A18:M18"/>
    <mergeCell ref="A31:M31"/>
    <mergeCell ref="A47:M47"/>
    <mergeCell ref="A53:M53"/>
    <mergeCell ref="AR2:AR3"/>
    <mergeCell ref="AS2:AS3"/>
    <mergeCell ref="AT2:AT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opLeftCell="B1" workbookViewId="0">
      <selection sqref="A1:J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 x14ac:dyDescent="0.3">
      <c r="A1" s="43" t="s">
        <v>1105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ht="30" customHeight="1" x14ac:dyDescent="0.3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</row>
    <row r="3" spans="1:11" ht="30" customHeight="1" x14ac:dyDescent="0.3">
      <c r="A3" s="4" t="s">
        <v>312</v>
      </c>
      <c r="B3" s="4" t="s">
        <v>2</v>
      </c>
      <c r="C3" s="4" t="s">
        <v>3</v>
      </c>
      <c r="D3" s="4" t="s">
        <v>4</v>
      </c>
      <c r="E3" s="4" t="s">
        <v>313</v>
      </c>
      <c r="F3" s="4" t="s">
        <v>314</v>
      </c>
      <c r="G3" s="4" t="s">
        <v>315</v>
      </c>
      <c r="H3" s="4" t="s">
        <v>316</v>
      </c>
      <c r="I3" s="4" t="s">
        <v>317</v>
      </c>
      <c r="J3" s="4" t="s">
        <v>1106</v>
      </c>
      <c r="K3" s="1" t="s">
        <v>1107</v>
      </c>
    </row>
    <row r="4" spans="1:11" ht="30" customHeight="1" x14ac:dyDescent="0.3">
      <c r="A4" s="10" t="s">
        <v>99</v>
      </c>
      <c r="B4" s="10" t="s">
        <v>96</v>
      </c>
      <c r="C4" s="10" t="s">
        <v>97</v>
      </c>
      <c r="D4" s="10" t="s">
        <v>98</v>
      </c>
      <c r="E4" s="19">
        <v>270</v>
      </c>
      <c r="F4" s="19">
        <v>3410</v>
      </c>
      <c r="G4" s="19">
        <v>325</v>
      </c>
      <c r="H4" s="19">
        <v>4005</v>
      </c>
      <c r="I4" s="10" t="s">
        <v>1113</v>
      </c>
      <c r="J4" s="10" t="s">
        <v>52</v>
      </c>
      <c r="K4" s="2" t="s">
        <v>99</v>
      </c>
    </row>
    <row r="5" spans="1:11" ht="30" customHeight="1" x14ac:dyDescent="0.3">
      <c r="A5" s="10" t="s">
        <v>103</v>
      </c>
      <c r="B5" s="10" t="s">
        <v>101</v>
      </c>
      <c r="C5" s="10" t="s">
        <v>102</v>
      </c>
      <c r="D5" s="10" t="s">
        <v>98</v>
      </c>
      <c r="E5" s="19">
        <v>370</v>
      </c>
      <c r="F5" s="19">
        <v>6684</v>
      </c>
      <c r="G5" s="19">
        <v>290</v>
      </c>
      <c r="H5" s="19">
        <v>7344</v>
      </c>
      <c r="I5" s="10" t="s">
        <v>1151</v>
      </c>
      <c r="J5" s="10" t="s">
        <v>52</v>
      </c>
      <c r="K5" s="2" t="s">
        <v>103</v>
      </c>
    </row>
    <row r="6" spans="1:11" ht="30" customHeight="1" x14ac:dyDescent="0.3">
      <c r="A6" s="10" t="s">
        <v>107</v>
      </c>
      <c r="B6" s="10" t="s">
        <v>105</v>
      </c>
      <c r="C6" s="10" t="s">
        <v>106</v>
      </c>
      <c r="D6" s="10" t="s">
        <v>98</v>
      </c>
      <c r="E6" s="19">
        <v>170</v>
      </c>
      <c r="F6" s="19">
        <v>406</v>
      </c>
      <c r="G6" s="19">
        <v>205</v>
      </c>
      <c r="H6" s="19">
        <v>781</v>
      </c>
      <c r="I6" s="10" t="s">
        <v>1202</v>
      </c>
      <c r="J6" s="10" t="s">
        <v>52</v>
      </c>
      <c r="K6" s="2" t="s">
        <v>107</v>
      </c>
    </row>
    <row r="7" spans="1:11" ht="30" customHeight="1" x14ac:dyDescent="0.3">
      <c r="A7" s="10" t="s">
        <v>110</v>
      </c>
      <c r="B7" s="10" t="s">
        <v>109</v>
      </c>
      <c r="C7" s="10" t="s">
        <v>102</v>
      </c>
      <c r="D7" s="10" t="s">
        <v>98</v>
      </c>
      <c r="E7" s="19">
        <v>370</v>
      </c>
      <c r="F7" s="19">
        <v>6684</v>
      </c>
      <c r="G7" s="19">
        <v>290</v>
      </c>
      <c r="H7" s="19">
        <v>7344</v>
      </c>
      <c r="I7" s="10" t="s">
        <v>1224</v>
      </c>
      <c r="J7" s="10" t="s">
        <v>52</v>
      </c>
      <c r="K7" s="2" t="s">
        <v>110</v>
      </c>
    </row>
    <row r="8" spans="1:11" ht="30" customHeight="1" x14ac:dyDescent="0.3">
      <c r="A8" s="10" t="s">
        <v>273</v>
      </c>
      <c r="B8" s="10" t="s">
        <v>271</v>
      </c>
      <c r="C8" s="10" t="s">
        <v>272</v>
      </c>
      <c r="D8" s="10" t="s">
        <v>139</v>
      </c>
      <c r="E8" s="19">
        <v>0</v>
      </c>
      <c r="F8" s="19">
        <v>0</v>
      </c>
      <c r="G8" s="19">
        <v>8692</v>
      </c>
      <c r="H8" s="19">
        <v>8692</v>
      </c>
      <c r="I8" s="10" t="s">
        <v>1226</v>
      </c>
      <c r="J8" s="10" t="s">
        <v>52</v>
      </c>
      <c r="K8" s="2" t="s">
        <v>273</v>
      </c>
    </row>
    <row r="9" spans="1:11" ht="30" customHeight="1" x14ac:dyDescent="0.3">
      <c r="A9" s="10" t="s">
        <v>512</v>
      </c>
      <c r="B9" s="10" t="s">
        <v>509</v>
      </c>
      <c r="C9" s="10" t="s">
        <v>510</v>
      </c>
      <c r="D9" s="10" t="s">
        <v>511</v>
      </c>
      <c r="E9" s="19">
        <v>152291</v>
      </c>
      <c r="F9" s="19">
        <v>1407465</v>
      </c>
      <c r="G9" s="19">
        <v>391381</v>
      </c>
      <c r="H9" s="19">
        <v>1951137</v>
      </c>
      <c r="I9" s="10" t="s">
        <v>1314</v>
      </c>
      <c r="J9" s="10" t="s">
        <v>52</v>
      </c>
      <c r="K9" s="2" t="s">
        <v>512</v>
      </c>
    </row>
    <row r="10" spans="1:11" ht="30" customHeight="1" x14ac:dyDescent="0.3">
      <c r="A10" s="10" t="s">
        <v>518</v>
      </c>
      <c r="B10" s="10" t="s">
        <v>516</v>
      </c>
      <c r="C10" s="10" t="s">
        <v>517</v>
      </c>
      <c r="D10" s="10" t="s">
        <v>511</v>
      </c>
      <c r="E10" s="19">
        <v>122857</v>
      </c>
      <c r="F10" s="19">
        <v>934698</v>
      </c>
      <c r="G10" s="19">
        <v>305699</v>
      </c>
      <c r="H10" s="19">
        <v>1363254</v>
      </c>
      <c r="I10" s="10" t="s">
        <v>1391</v>
      </c>
      <c r="J10" s="10" t="s">
        <v>52</v>
      </c>
      <c r="K10" s="2" t="s">
        <v>518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3"/>
  <sheetViews>
    <sheetView workbookViewId="0">
      <selection sqref="A1:F1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 x14ac:dyDescent="0.3">
      <c r="A1" s="43" t="s">
        <v>1108</v>
      </c>
      <c r="B1" s="43"/>
      <c r="C1" s="43"/>
      <c r="D1" s="43"/>
      <c r="E1" s="43"/>
      <c r="F1" s="43"/>
    </row>
    <row r="2" spans="1:12" ht="30" customHeight="1" x14ac:dyDescent="0.3">
      <c r="A2" s="37" t="s">
        <v>1</v>
      </c>
      <c r="B2" s="37"/>
      <c r="C2" s="37"/>
      <c r="D2" s="37"/>
      <c r="E2" s="37"/>
      <c r="F2" s="37"/>
    </row>
    <row r="3" spans="1:12" ht="30" customHeight="1" x14ac:dyDescent="0.3">
      <c r="A3" s="4" t="s">
        <v>1109</v>
      </c>
      <c r="B3" s="4" t="s">
        <v>313</v>
      </c>
      <c r="C3" s="4" t="s">
        <v>314</v>
      </c>
      <c r="D3" s="4" t="s">
        <v>315</v>
      </c>
      <c r="E3" s="4" t="s">
        <v>316</v>
      </c>
      <c r="F3" s="4" t="s">
        <v>1106</v>
      </c>
      <c r="G3" s="1" t="s">
        <v>1107</v>
      </c>
      <c r="H3" s="1" t="s">
        <v>1110</v>
      </c>
      <c r="I3" s="1" t="s">
        <v>1111</v>
      </c>
      <c r="J3" s="1" t="s">
        <v>1112</v>
      </c>
      <c r="K3" s="1" t="s">
        <v>4</v>
      </c>
      <c r="L3" s="1" t="s">
        <v>5</v>
      </c>
    </row>
    <row r="4" spans="1:12" ht="20.100000000000001" customHeight="1" x14ac:dyDescent="0.3">
      <c r="A4" s="20" t="s">
        <v>1114</v>
      </c>
      <c r="B4" s="20"/>
      <c r="C4" s="20"/>
      <c r="D4" s="20"/>
      <c r="E4" s="20"/>
      <c r="F4" s="21" t="s">
        <v>52</v>
      </c>
      <c r="G4" s="1" t="s">
        <v>99</v>
      </c>
      <c r="I4" s="1" t="s">
        <v>96</v>
      </c>
      <c r="J4" s="1" t="s">
        <v>97</v>
      </c>
      <c r="K4" s="1" t="s">
        <v>98</v>
      </c>
    </row>
    <row r="5" spans="1:12" ht="20.100000000000001" customHeight="1" x14ac:dyDescent="0.3">
      <c r="A5" s="22" t="s">
        <v>52</v>
      </c>
      <c r="B5" s="23"/>
      <c r="C5" s="23"/>
      <c r="D5" s="23"/>
      <c r="E5" s="23"/>
      <c r="F5" s="22" t="s">
        <v>52</v>
      </c>
      <c r="G5" s="1" t="s">
        <v>99</v>
      </c>
      <c r="H5" s="1" t="s">
        <v>1115</v>
      </c>
      <c r="I5" s="1" t="s">
        <v>52</v>
      </c>
      <c r="J5" s="1" t="s">
        <v>52</v>
      </c>
      <c r="K5" s="1" t="s">
        <v>52</v>
      </c>
      <c r="L5">
        <v>1</v>
      </c>
    </row>
    <row r="6" spans="1:12" ht="20.100000000000001" customHeight="1" x14ac:dyDescent="0.3">
      <c r="A6" s="22" t="s">
        <v>1116</v>
      </c>
      <c r="B6" s="23">
        <v>0</v>
      </c>
      <c r="C6" s="23">
        <v>0</v>
      </c>
      <c r="D6" s="23">
        <v>0</v>
      </c>
      <c r="E6" s="23">
        <v>0</v>
      </c>
      <c r="F6" s="22" t="s">
        <v>52</v>
      </c>
      <c r="G6" s="1" t="s">
        <v>99</v>
      </c>
      <c r="H6" s="1" t="s">
        <v>1117</v>
      </c>
      <c r="I6" s="1" t="s">
        <v>1118</v>
      </c>
      <c r="J6" s="1" t="s">
        <v>52</v>
      </c>
      <c r="K6" s="1" t="s">
        <v>52</v>
      </c>
    </row>
    <row r="7" spans="1:12" ht="20.100000000000001" customHeight="1" x14ac:dyDescent="0.3">
      <c r="A7" s="22" t="s">
        <v>1119</v>
      </c>
      <c r="B7" s="23">
        <v>0</v>
      </c>
      <c r="C7" s="23">
        <v>0</v>
      </c>
      <c r="D7" s="23">
        <v>0</v>
      </c>
      <c r="E7" s="23">
        <v>0</v>
      </c>
      <c r="F7" s="22" t="s">
        <v>52</v>
      </c>
      <c r="G7" s="1" t="s">
        <v>99</v>
      </c>
      <c r="H7" s="1" t="s">
        <v>1117</v>
      </c>
      <c r="I7" s="1" t="s">
        <v>52</v>
      </c>
      <c r="J7" s="1" t="s">
        <v>52</v>
      </c>
      <c r="K7" s="1" t="s">
        <v>52</v>
      </c>
    </row>
    <row r="8" spans="1:12" ht="20.100000000000001" customHeight="1" x14ac:dyDescent="0.3">
      <c r="A8" s="22" t="s">
        <v>1120</v>
      </c>
      <c r="B8" s="23">
        <v>0</v>
      </c>
      <c r="C8" s="23">
        <v>0</v>
      </c>
      <c r="D8" s="23">
        <v>0</v>
      </c>
      <c r="E8" s="23">
        <v>0</v>
      </c>
      <c r="F8" s="22" t="s">
        <v>52</v>
      </c>
      <c r="G8" s="1" t="s">
        <v>99</v>
      </c>
      <c r="H8" s="1" t="s">
        <v>1117</v>
      </c>
      <c r="I8" s="1" t="s">
        <v>1121</v>
      </c>
      <c r="J8" s="1" t="s">
        <v>52</v>
      </c>
      <c r="K8" s="1" t="s">
        <v>52</v>
      </c>
    </row>
    <row r="9" spans="1:12" ht="20.100000000000001" customHeight="1" x14ac:dyDescent="0.3">
      <c r="A9" s="22" t="s">
        <v>1122</v>
      </c>
      <c r="B9" s="23">
        <v>0</v>
      </c>
      <c r="C9" s="23">
        <v>0</v>
      </c>
      <c r="D9" s="23">
        <v>0</v>
      </c>
      <c r="E9" s="23">
        <v>0</v>
      </c>
      <c r="F9" s="22" t="s">
        <v>52</v>
      </c>
      <c r="G9" s="1" t="s">
        <v>99</v>
      </c>
      <c r="H9" s="1" t="s">
        <v>1117</v>
      </c>
      <c r="I9" s="1" t="s">
        <v>1123</v>
      </c>
      <c r="J9" s="1" t="s">
        <v>52</v>
      </c>
      <c r="K9" s="1" t="s">
        <v>52</v>
      </c>
    </row>
    <row r="10" spans="1:12" ht="20.100000000000001" customHeight="1" x14ac:dyDescent="0.3">
      <c r="A10" s="22" t="s">
        <v>1124</v>
      </c>
      <c r="B10" s="23">
        <v>0</v>
      </c>
      <c r="C10" s="23">
        <v>0</v>
      </c>
      <c r="D10" s="23">
        <v>0</v>
      </c>
      <c r="E10" s="23">
        <v>0</v>
      </c>
      <c r="F10" s="22" t="s">
        <v>52</v>
      </c>
      <c r="G10" s="1" t="s">
        <v>99</v>
      </c>
      <c r="H10" s="1" t="s">
        <v>1117</v>
      </c>
      <c r="I10" s="1" t="s">
        <v>1125</v>
      </c>
      <c r="J10" s="1" t="s">
        <v>52</v>
      </c>
      <c r="K10" s="1" t="s">
        <v>52</v>
      </c>
    </row>
    <row r="11" spans="1:12" ht="20.100000000000001" customHeight="1" x14ac:dyDescent="0.3">
      <c r="A11" s="22" t="s">
        <v>1126</v>
      </c>
      <c r="B11" s="23">
        <v>0</v>
      </c>
      <c r="C11" s="23">
        <v>0</v>
      </c>
      <c r="D11" s="23">
        <v>0</v>
      </c>
      <c r="E11" s="23">
        <v>0</v>
      </c>
      <c r="F11" s="22" t="s">
        <v>52</v>
      </c>
      <c r="G11" s="1" t="s">
        <v>99</v>
      </c>
      <c r="H11" s="1" t="s">
        <v>1117</v>
      </c>
      <c r="I11" s="1" t="s">
        <v>1127</v>
      </c>
      <c r="J11" s="1" t="s">
        <v>52</v>
      </c>
      <c r="K11" s="1" t="s">
        <v>52</v>
      </c>
    </row>
    <row r="12" spans="1:12" ht="20.100000000000001" customHeight="1" x14ac:dyDescent="0.3">
      <c r="A12" s="22" t="s">
        <v>1128</v>
      </c>
      <c r="B12" s="23">
        <v>0</v>
      </c>
      <c r="C12" s="23">
        <v>0</v>
      </c>
      <c r="D12" s="23">
        <v>0</v>
      </c>
      <c r="E12" s="23">
        <v>0</v>
      </c>
      <c r="F12" s="22" t="s">
        <v>52</v>
      </c>
      <c r="G12" s="1" t="s">
        <v>99</v>
      </c>
      <c r="H12" s="1" t="s">
        <v>1117</v>
      </c>
      <c r="I12" s="1" t="s">
        <v>1129</v>
      </c>
      <c r="J12" s="1" t="s">
        <v>52</v>
      </c>
      <c r="K12" s="1" t="s">
        <v>52</v>
      </c>
    </row>
    <row r="13" spans="1:12" ht="20.100000000000001" customHeight="1" x14ac:dyDescent="0.3">
      <c r="A13" s="22" t="s">
        <v>1130</v>
      </c>
      <c r="B13" s="23">
        <v>0</v>
      </c>
      <c r="C13" s="23">
        <v>0</v>
      </c>
      <c r="D13" s="23">
        <v>0</v>
      </c>
      <c r="E13" s="23">
        <v>0</v>
      </c>
      <c r="F13" s="22" t="s">
        <v>52</v>
      </c>
      <c r="G13" s="1" t="s">
        <v>99</v>
      </c>
      <c r="H13" s="1" t="s">
        <v>1117</v>
      </c>
      <c r="I13" s="1" t="s">
        <v>1131</v>
      </c>
      <c r="J13" s="1" t="s">
        <v>52</v>
      </c>
      <c r="K13" s="1" t="s">
        <v>52</v>
      </c>
    </row>
    <row r="14" spans="1:12" ht="20.100000000000001" customHeight="1" x14ac:dyDescent="0.3">
      <c r="A14" s="22" t="s">
        <v>1132</v>
      </c>
      <c r="B14" s="23">
        <v>0</v>
      </c>
      <c r="C14" s="23">
        <v>0</v>
      </c>
      <c r="D14" s="23">
        <v>0</v>
      </c>
      <c r="E14" s="23">
        <v>0</v>
      </c>
      <c r="F14" s="22" t="s">
        <v>52</v>
      </c>
      <c r="G14" s="1" t="s">
        <v>99</v>
      </c>
      <c r="H14" s="1" t="s">
        <v>1117</v>
      </c>
      <c r="I14" s="1" t="s">
        <v>1133</v>
      </c>
      <c r="J14" s="1" t="s">
        <v>52</v>
      </c>
      <c r="K14" s="1" t="s">
        <v>52</v>
      </c>
    </row>
    <row r="15" spans="1:12" ht="20.100000000000001" customHeight="1" x14ac:dyDescent="0.3">
      <c r="A15" s="22" t="s">
        <v>1119</v>
      </c>
      <c r="B15" s="23">
        <v>0</v>
      </c>
      <c r="C15" s="23">
        <v>0</v>
      </c>
      <c r="D15" s="23">
        <v>0</v>
      </c>
      <c r="E15" s="23">
        <v>0</v>
      </c>
      <c r="F15" s="22" t="s">
        <v>52</v>
      </c>
      <c r="G15" s="1" t="s">
        <v>99</v>
      </c>
      <c r="H15" s="1" t="s">
        <v>1117</v>
      </c>
      <c r="I15" s="1" t="s">
        <v>52</v>
      </c>
      <c r="J15" s="1" t="s">
        <v>52</v>
      </c>
      <c r="K15" s="1" t="s">
        <v>52</v>
      </c>
    </row>
    <row r="16" spans="1:12" ht="20.100000000000001" customHeight="1" x14ac:dyDescent="0.3">
      <c r="A16" s="22" t="s">
        <v>1134</v>
      </c>
      <c r="B16" s="23">
        <v>270.39999999999998</v>
      </c>
      <c r="C16" s="23">
        <v>0</v>
      </c>
      <c r="D16" s="23">
        <v>0</v>
      </c>
      <c r="E16" s="23">
        <v>270.39999999999998</v>
      </c>
      <c r="F16" s="22" t="s">
        <v>52</v>
      </c>
      <c r="G16" s="1" t="s">
        <v>99</v>
      </c>
      <c r="H16" s="1" t="s">
        <v>1117</v>
      </c>
      <c r="I16" s="1" t="s">
        <v>1135</v>
      </c>
      <c r="J16" s="1" t="s">
        <v>52</v>
      </c>
      <c r="K16" s="1" t="s">
        <v>52</v>
      </c>
    </row>
    <row r="17" spans="1:12" ht="20.100000000000001" customHeight="1" x14ac:dyDescent="0.3">
      <c r="A17" s="22" t="s">
        <v>1136</v>
      </c>
      <c r="B17" s="23">
        <v>0</v>
      </c>
      <c r="C17" s="23">
        <v>645.1</v>
      </c>
      <c r="D17" s="23">
        <v>0</v>
      </c>
      <c r="E17" s="23">
        <v>645.1</v>
      </c>
      <c r="F17" s="22" t="s">
        <v>52</v>
      </c>
      <c r="G17" s="1" t="s">
        <v>99</v>
      </c>
      <c r="H17" s="1" t="s">
        <v>1117</v>
      </c>
      <c r="I17" s="1" t="s">
        <v>1137</v>
      </c>
      <c r="J17" s="1" t="s">
        <v>52</v>
      </c>
      <c r="K17" s="1" t="s">
        <v>52</v>
      </c>
    </row>
    <row r="18" spans="1:12" ht="20.100000000000001" customHeight="1" x14ac:dyDescent="0.3">
      <c r="A18" s="22" t="s">
        <v>1138</v>
      </c>
      <c r="B18" s="23">
        <v>0</v>
      </c>
      <c r="C18" s="23">
        <v>0</v>
      </c>
      <c r="D18" s="23">
        <v>325.5</v>
      </c>
      <c r="E18" s="23">
        <v>325.5</v>
      </c>
      <c r="F18" s="22" t="s">
        <v>52</v>
      </c>
      <c r="G18" s="1" t="s">
        <v>99</v>
      </c>
      <c r="H18" s="1" t="s">
        <v>1117</v>
      </c>
      <c r="I18" s="1" t="s">
        <v>1139</v>
      </c>
      <c r="J18" s="1" t="s">
        <v>52</v>
      </c>
      <c r="K18" s="1" t="s">
        <v>52</v>
      </c>
    </row>
    <row r="19" spans="1:12" ht="20.100000000000001" customHeight="1" x14ac:dyDescent="0.3">
      <c r="A19" s="22" t="s">
        <v>1140</v>
      </c>
      <c r="B19" s="23">
        <v>270.39999999999998</v>
      </c>
      <c r="C19" s="23">
        <v>645.1</v>
      </c>
      <c r="D19" s="23">
        <v>325.5</v>
      </c>
      <c r="E19" s="23">
        <v>1241</v>
      </c>
      <c r="F19" s="22" t="s">
        <v>52</v>
      </c>
      <c r="G19" s="1" t="s">
        <v>99</v>
      </c>
      <c r="H19" s="1" t="s">
        <v>1117</v>
      </c>
      <c r="I19" s="1" t="s">
        <v>1141</v>
      </c>
      <c r="J19" s="1" t="s">
        <v>52</v>
      </c>
      <c r="K19" s="1" t="s">
        <v>52</v>
      </c>
    </row>
    <row r="20" spans="1:12" ht="20.100000000000001" customHeight="1" x14ac:dyDescent="0.3">
      <c r="A20" s="22" t="s">
        <v>1119</v>
      </c>
      <c r="B20" s="23">
        <v>0</v>
      </c>
      <c r="C20" s="23">
        <v>0</v>
      </c>
      <c r="D20" s="23">
        <v>0</v>
      </c>
      <c r="E20" s="23">
        <v>0</v>
      </c>
      <c r="F20" s="22" t="s">
        <v>52</v>
      </c>
      <c r="G20" s="1" t="s">
        <v>99</v>
      </c>
      <c r="H20" s="1" t="s">
        <v>1117</v>
      </c>
      <c r="I20" s="1" t="s">
        <v>52</v>
      </c>
      <c r="J20" s="1" t="s">
        <v>52</v>
      </c>
      <c r="K20" s="1" t="s">
        <v>52</v>
      </c>
    </row>
    <row r="21" spans="1:12" ht="20.100000000000001" customHeight="1" x14ac:dyDescent="0.3">
      <c r="A21" s="22" t="s">
        <v>1142</v>
      </c>
      <c r="B21" s="23">
        <v>0</v>
      </c>
      <c r="C21" s="23">
        <v>0</v>
      </c>
      <c r="D21" s="23">
        <v>0</v>
      </c>
      <c r="E21" s="23">
        <v>0</v>
      </c>
      <c r="F21" s="22" t="s">
        <v>52</v>
      </c>
      <c r="G21" s="1" t="s">
        <v>99</v>
      </c>
      <c r="H21" s="1" t="s">
        <v>1117</v>
      </c>
      <c r="I21" s="1" t="s">
        <v>1143</v>
      </c>
      <c r="J21" s="1" t="s">
        <v>52</v>
      </c>
      <c r="K21" s="1" t="s">
        <v>52</v>
      </c>
    </row>
    <row r="22" spans="1:12" ht="20.100000000000001" customHeight="1" x14ac:dyDescent="0.3">
      <c r="A22" s="22" t="s">
        <v>1144</v>
      </c>
      <c r="B22" s="23">
        <v>0</v>
      </c>
      <c r="C22" s="23">
        <v>0</v>
      </c>
      <c r="D22" s="23">
        <v>0</v>
      </c>
      <c r="E22" s="23">
        <v>0</v>
      </c>
      <c r="F22" s="22" t="s">
        <v>52</v>
      </c>
      <c r="G22" s="1" t="s">
        <v>99</v>
      </c>
      <c r="H22" s="1" t="s">
        <v>1117</v>
      </c>
      <c r="I22" s="1" t="s">
        <v>1145</v>
      </c>
      <c r="J22" s="1" t="s">
        <v>52</v>
      </c>
      <c r="K22" s="1" t="s">
        <v>52</v>
      </c>
    </row>
    <row r="23" spans="1:12" ht="20.100000000000001" customHeight="1" x14ac:dyDescent="0.3">
      <c r="A23" s="22" t="s">
        <v>1119</v>
      </c>
      <c r="B23" s="23">
        <v>0</v>
      </c>
      <c r="C23" s="23">
        <v>0</v>
      </c>
      <c r="D23" s="23">
        <v>0</v>
      </c>
      <c r="E23" s="23">
        <v>0</v>
      </c>
      <c r="F23" s="22" t="s">
        <v>52</v>
      </c>
      <c r="G23" s="1" t="s">
        <v>99</v>
      </c>
      <c r="H23" s="1" t="s">
        <v>1117</v>
      </c>
      <c r="I23" s="1" t="s">
        <v>52</v>
      </c>
      <c r="J23" s="1" t="s">
        <v>52</v>
      </c>
      <c r="K23" s="1" t="s">
        <v>52</v>
      </c>
    </row>
    <row r="24" spans="1:12" ht="20.100000000000001" customHeight="1" x14ac:dyDescent="0.3">
      <c r="A24" s="22" t="s">
        <v>1146</v>
      </c>
      <c r="B24" s="23">
        <v>0</v>
      </c>
      <c r="C24" s="23">
        <v>0</v>
      </c>
      <c r="D24" s="23">
        <v>0</v>
      </c>
      <c r="E24" s="23">
        <v>0</v>
      </c>
      <c r="F24" s="22" t="s">
        <v>52</v>
      </c>
      <c r="G24" s="1" t="s">
        <v>99</v>
      </c>
      <c r="H24" s="1" t="s">
        <v>1117</v>
      </c>
      <c r="I24" s="1" t="s">
        <v>1147</v>
      </c>
      <c r="J24" s="1" t="s">
        <v>52</v>
      </c>
      <c r="K24" s="1" t="s">
        <v>52</v>
      </c>
    </row>
    <row r="25" spans="1:12" ht="20.100000000000001" customHeight="1" x14ac:dyDescent="0.3">
      <c r="A25" s="22" t="s">
        <v>1148</v>
      </c>
      <c r="B25" s="23">
        <v>0</v>
      </c>
      <c r="C25" s="23">
        <v>2765.8</v>
      </c>
      <c r="D25" s="23">
        <v>0</v>
      </c>
      <c r="E25" s="23">
        <v>2765.8</v>
      </c>
      <c r="F25" s="22" t="s">
        <v>52</v>
      </c>
      <c r="G25" s="1" t="s">
        <v>99</v>
      </c>
      <c r="H25" s="1" t="s">
        <v>1117</v>
      </c>
      <c r="I25" s="1" t="s">
        <v>1149</v>
      </c>
      <c r="J25" s="1" t="s">
        <v>52</v>
      </c>
      <c r="K25" s="1" t="s">
        <v>52</v>
      </c>
    </row>
    <row r="26" spans="1:12" ht="20.100000000000001" customHeight="1" x14ac:dyDescent="0.3">
      <c r="A26" s="22" t="s">
        <v>1140</v>
      </c>
      <c r="B26" s="23">
        <v>0</v>
      </c>
      <c r="C26" s="23">
        <v>2765.8</v>
      </c>
      <c r="D26" s="23">
        <v>0</v>
      </c>
      <c r="E26" s="23">
        <v>2765.8</v>
      </c>
      <c r="F26" s="22" t="s">
        <v>52</v>
      </c>
      <c r="G26" s="1" t="s">
        <v>99</v>
      </c>
      <c r="H26" s="1" t="s">
        <v>1117</v>
      </c>
      <c r="I26" s="1" t="s">
        <v>1141</v>
      </c>
      <c r="J26" s="1" t="s">
        <v>52</v>
      </c>
      <c r="K26" s="1" t="s">
        <v>52</v>
      </c>
    </row>
    <row r="27" spans="1:12" ht="20.100000000000001" customHeight="1" x14ac:dyDescent="0.3">
      <c r="A27" s="22" t="s">
        <v>1150</v>
      </c>
      <c r="B27" s="24">
        <v>270</v>
      </c>
      <c r="C27" s="24">
        <v>3410</v>
      </c>
      <c r="D27" s="24">
        <v>325</v>
      </c>
      <c r="E27" s="24">
        <v>4005</v>
      </c>
      <c r="F27" s="25"/>
    </row>
    <row r="28" spans="1:12" ht="20.100000000000001" customHeight="1" x14ac:dyDescent="0.3">
      <c r="A28" s="25"/>
      <c r="B28" s="25"/>
      <c r="C28" s="25"/>
      <c r="D28" s="25"/>
      <c r="E28" s="25"/>
      <c r="F28" s="25"/>
    </row>
    <row r="29" spans="1:12" ht="20.100000000000001" customHeight="1" x14ac:dyDescent="0.3">
      <c r="A29" s="25" t="s">
        <v>1152</v>
      </c>
      <c r="B29" s="25"/>
      <c r="C29" s="25"/>
      <c r="D29" s="25"/>
      <c r="E29" s="25"/>
      <c r="F29" s="22" t="s">
        <v>52</v>
      </c>
      <c r="G29" s="1" t="s">
        <v>103</v>
      </c>
      <c r="I29" s="1" t="s">
        <v>101</v>
      </c>
      <c r="J29" s="1" t="s">
        <v>102</v>
      </c>
      <c r="K29" s="1" t="s">
        <v>98</v>
      </c>
    </row>
    <row r="30" spans="1:12" ht="20.100000000000001" customHeight="1" x14ac:dyDescent="0.3">
      <c r="A30" s="22" t="s">
        <v>52</v>
      </c>
      <c r="B30" s="23"/>
      <c r="C30" s="23"/>
      <c r="D30" s="23"/>
      <c r="E30" s="23"/>
      <c r="F30" s="22" t="s">
        <v>52</v>
      </c>
      <c r="G30" s="1" t="s">
        <v>103</v>
      </c>
      <c r="H30" s="1" t="s">
        <v>1115</v>
      </c>
      <c r="I30" s="1" t="s">
        <v>52</v>
      </c>
      <c r="J30" s="1" t="s">
        <v>52</v>
      </c>
      <c r="K30" s="1" t="s">
        <v>98</v>
      </c>
      <c r="L30">
        <v>1</v>
      </c>
    </row>
    <row r="31" spans="1:12" ht="20.100000000000001" customHeight="1" x14ac:dyDescent="0.3">
      <c r="A31" s="22" t="s">
        <v>1153</v>
      </c>
      <c r="B31" s="23">
        <v>0</v>
      </c>
      <c r="C31" s="23">
        <v>0</v>
      </c>
      <c r="D31" s="23">
        <v>0</v>
      </c>
      <c r="E31" s="23">
        <v>0</v>
      </c>
      <c r="F31" s="22" t="s">
        <v>52</v>
      </c>
      <c r="G31" s="1" t="s">
        <v>103</v>
      </c>
      <c r="H31" s="1" t="s">
        <v>1117</v>
      </c>
      <c r="I31" s="1" t="s">
        <v>1154</v>
      </c>
      <c r="J31" s="1" t="s">
        <v>52</v>
      </c>
      <c r="K31" s="1" t="s">
        <v>52</v>
      </c>
    </row>
    <row r="32" spans="1:12" ht="20.100000000000001" customHeight="1" x14ac:dyDescent="0.3">
      <c r="A32" s="22" t="s">
        <v>1155</v>
      </c>
      <c r="B32" s="23">
        <v>0</v>
      </c>
      <c r="C32" s="23">
        <v>0</v>
      </c>
      <c r="D32" s="23">
        <v>0</v>
      </c>
      <c r="E32" s="23">
        <v>0</v>
      </c>
      <c r="F32" s="22" t="s">
        <v>52</v>
      </c>
      <c r="G32" s="1" t="s">
        <v>103</v>
      </c>
      <c r="H32" s="1" t="s">
        <v>1117</v>
      </c>
      <c r="I32" s="1" t="s">
        <v>1156</v>
      </c>
      <c r="J32" s="1" t="s">
        <v>52</v>
      </c>
      <c r="K32" s="1" t="s">
        <v>52</v>
      </c>
    </row>
    <row r="33" spans="1:11" ht="20.100000000000001" customHeight="1" x14ac:dyDescent="0.3">
      <c r="A33" s="22" t="s">
        <v>1157</v>
      </c>
      <c r="B33" s="23">
        <v>0</v>
      </c>
      <c r="C33" s="23">
        <v>0</v>
      </c>
      <c r="D33" s="23">
        <v>0</v>
      </c>
      <c r="E33" s="23">
        <v>0</v>
      </c>
      <c r="F33" s="22" t="s">
        <v>52</v>
      </c>
      <c r="G33" s="1" t="s">
        <v>103</v>
      </c>
      <c r="H33" s="1" t="s">
        <v>1117</v>
      </c>
      <c r="I33" s="1" t="s">
        <v>1158</v>
      </c>
      <c r="J33" s="1" t="s">
        <v>52</v>
      </c>
      <c r="K33" s="1" t="s">
        <v>52</v>
      </c>
    </row>
    <row r="34" spans="1:11" ht="20.100000000000001" customHeight="1" x14ac:dyDescent="0.3">
      <c r="A34" s="22" t="s">
        <v>1159</v>
      </c>
      <c r="B34" s="23">
        <v>0</v>
      </c>
      <c r="C34" s="23">
        <v>0</v>
      </c>
      <c r="D34" s="23">
        <v>0</v>
      </c>
      <c r="E34" s="23">
        <v>0</v>
      </c>
      <c r="F34" s="22" t="s">
        <v>52</v>
      </c>
      <c r="G34" s="1" t="s">
        <v>103</v>
      </c>
      <c r="H34" s="1" t="s">
        <v>1117</v>
      </c>
      <c r="I34" s="1" t="s">
        <v>1160</v>
      </c>
      <c r="J34" s="1" t="s">
        <v>52</v>
      </c>
      <c r="K34" s="1" t="s">
        <v>52</v>
      </c>
    </row>
    <row r="35" spans="1:11" ht="20.100000000000001" customHeight="1" x14ac:dyDescent="0.3">
      <c r="A35" s="22" t="s">
        <v>1161</v>
      </c>
      <c r="B35" s="23">
        <v>0</v>
      </c>
      <c r="C35" s="23">
        <v>0</v>
      </c>
      <c r="D35" s="23">
        <v>0</v>
      </c>
      <c r="E35" s="23">
        <v>0</v>
      </c>
      <c r="F35" s="22" t="s">
        <v>52</v>
      </c>
      <c r="G35" s="1" t="s">
        <v>103</v>
      </c>
      <c r="H35" s="1" t="s">
        <v>1117</v>
      </c>
      <c r="I35" s="1" t="s">
        <v>1162</v>
      </c>
      <c r="J35" s="1" t="s">
        <v>52</v>
      </c>
      <c r="K35" s="1" t="s">
        <v>52</v>
      </c>
    </row>
    <row r="36" spans="1:11" ht="20.100000000000001" customHeight="1" x14ac:dyDescent="0.3">
      <c r="A36" s="22" t="s">
        <v>1163</v>
      </c>
      <c r="B36" s="23">
        <v>0</v>
      </c>
      <c r="C36" s="23">
        <v>0</v>
      </c>
      <c r="D36" s="23">
        <v>0</v>
      </c>
      <c r="E36" s="23">
        <v>0</v>
      </c>
      <c r="F36" s="22" t="s">
        <v>52</v>
      </c>
      <c r="G36" s="1" t="s">
        <v>103</v>
      </c>
      <c r="H36" s="1" t="s">
        <v>1117</v>
      </c>
      <c r="I36" s="1" t="s">
        <v>1164</v>
      </c>
      <c r="J36" s="1" t="s">
        <v>52</v>
      </c>
      <c r="K36" s="1" t="s">
        <v>52</v>
      </c>
    </row>
    <row r="37" spans="1:11" ht="20.100000000000001" customHeight="1" x14ac:dyDescent="0.3">
      <c r="A37" s="22" t="s">
        <v>1165</v>
      </c>
      <c r="B37" s="23">
        <v>0</v>
      </c>
      <c r="C37" s="23">
        <v>0</v>
      </c>
      <c r="D37" s="23">
        <v>0</v>
      </c>
      <c r="E37" s="23">
        <v>0</v>
      </c>
      <c r="F37" s="22" t="s">
        <v>52</v>
      </c>
      <c r="G37" s="1" t="s">
        <v>103</v>
      </c>
      <c r="H37" s="1" t="s">
        <v>1117</v>
      </c>
      <c r="I37" s="1" t="s">
        <v>1166</v>
      </c>
      <c r="J37" s="1" t="s">
        <v>52</v>
      </c>
      <c r="K37" s="1" t="s">
        <v>52</v>
      </c>
    </row>
    <row r="38" spans="1:11" ht="20.100000000000001" customHeight="1" x14ac:dyDescent="0.3">
      <c r="A38" s="22" t="s">
        <v>1167</v>
      </c>
      <c r="B38" s="23">
        <v>0</v>
      </c>
      <c r="C38" s="23">
        <v>0</v>
      </c>
      <c r="D38" s="23">
        <v>0</v>
      </c>
      <c r="E38" s="23">
        <v>0</v>
      </c>
      <c r="F38" s="22" t="s">
        <v>52</v>
      </c>
      <c r="G38" s="1" t="s">
        <v>103</v>
      </c>
      <c r="H38" s="1" t="s">
        <v>1117</v>
      </c>
      <c r="I38" s="1" t="s">
        <v>1168</v>
      </c>
      <c r="J38" s="1" t="s">
        <v>52</v>
      </c>
      <c r="K38" s="1" t="s">
        <v>52</v>
      </c>
    </row>
    <row r="39" spans="1:11" ht="20.100000000000001" customHeight="1" x14ac:dyDescent="0.3">
      <c r="A39" s="22" t="s">
        <v>1169</v>
      </c>
      <c r="B39" s="23">
        <v>0</v>
      </c>
      <c r="C39" s="23">
        <v>0</v>
      </c>
      <c r="D39" s="23">
        <v>0</v>
      </c>
      <c r="E39" s="23">
        <v>0</v>
      </c>
      <c r="F39" s="22" t="s">
        <v>52</v>
      </c>
      <c r="G39" s="1" t="s">
        <v>103</v>
      </c>
      <c r="H39" s="1" t="s">
        <v>1117</v>
      </c>
      <c r="I39" s="1" t="s">
        <v>1133</v>
      </c>
      <c r="J39" s="1" t="s">
        <v>52</v>
      </c>
      <c r="K39" s="1" t="s">
        <v>52</v>
      </c>
    </row>
    <row r="40" spans="1:11" ht="20.100000000000001" customHeight="1" x14ac:dyDescent="0.3">
      <c r="A40" s="22" t="s">
        <v>1170</v>
      </c>
      <c r="B40" s="23">
        <v>197.2</v>
      </c>
      <c r="C40" s="23">
        <v>0</v>
      </c>
      <c r="D40" s="23">
        <v>0</v>
      </c>
      <c r="E40" s="23">
        <v>197.2</v>
      </c>
      <c r="F40" s="22" t="s">
        <v>52</v>
      </c>
      <c r="G40" s="1" t="s">
        <v>103</v>
      </c>
      <c r="H40" s="1" t="s">
        <v>1117</v>
      </c>
      <c r="I40" s="1" t="s">
        <v>1135</v>
      </c>
      <c r="J40" s="1" t="s">
        <v>52</v>
      </c>
      <c r="K40" s="1" t="s">
        <v>52</v>
      </c>
    </row>
    <row r="41" spans="1:11" ht="20.100000000000001" customHeight="1" x14ac:dyDescent="0.3">
      <c r="A41" s="22" t="s">
        <v>1171</v>
      </c>
      <c r="B41" s="23">
        <v>0</v>
      </c>
      <c r="C41" s="23">
        <v>470.5</v>
      </c>
      <c r="D41" s="23">
        <v>0</v>
      </c>
      <c r="E41" s="23">
        <v>470.5</v>
      </c>
      <c r="F41" s="22" t="s">
        <v>52</v>
      </c>
      <c r="G41" s="1" t="s">
        <v>103</v>
      </c>
      <c r="H41" s="1" t="s">
        <v>1117</v>
      </c>
      <c r="I41" s="1" t="s">
        <v>1137</v>
      </c>
      <c r="J41" s="1" t="s">
        <v>52</v>
      </c>
      <c r="K41" s="1" t="s">
        <v>52</v>
      </c>
    </row>
    <row r="42" spans="1:11" ht="20.100000000000001" customHeight="1" x14ac:dyDescent="0.3">
      <c r="A42" s="22" t="s">
        <v>1172</v>
      </c>
      <c r="B42" s="23">
        <v>0</v>
      </c>
      <c r="C42" s="23">
        <v>0</v>
      </c>
      <c r="D42" s="23">
        <v>237.4</v>
      </c>
      <c r="E42" s="23">
        <v>237.4</v>
      </c>
      <c r="F42" s="22" t="s">
        <v>52</v>
      </c>
      <c r="G42" s="1" t="s">
        <v>103</v>
      </c>
      <c r="H42" s="1" t="s">
        <v>1117</v>
      </c>
      <c r="I42" s="1" t="s">
        <v>1139</v>
      </c>
      <c r="J42" s="1" t="s">
        <v>52</v>
      </c>
      <c r="K42" s="1" t="s">
        <v>52</v>
      </c>
    </row>
    <row r="43" spans="1:11" ht="20.100000000000001" customHeight="1" x14ac:dyDescent="0.3">
      <c r="A43" s="22" t="s">
        <v>1140</v>
      </c>
      <c r="B43" s="23">
        <v>197.2</v>
      </c>
      <c r="C43" s="23">
        <v>470.5</v>
      </c>
      <c r="D43" s="23">
        <v>237.4</v>
      </c>
      <c r="E43" s="23">
        <v>905.1</v>
      </c>
      <c r="F43" s="22" t="s">
        <v>52</v>
      </c>
      <c r="G43" s="1" t="s">
        <v>103</v>
      </c>
      <c r="H43" s="1" t="s">
        <v>1117</v>
      </c>
      <c r="I43" s="1" t="s">
        <v>1141</v>
      </c>
      <c r="J43" s="1" t="s">
        <v>52</v>
      </c>
      <c r="K43" s="1" t="s">
        <v>52</v>
      </c>
    </row>
    <row r="44" spans="1:11" ht="20.100000000000001" customHeight="1" x14ac:dyDescent="0.3">
      <c r="A44" s="22" t="s">
        <v>1119</v>
      </c>
      <c r="B44" s="23">
        <v>0</v>
      </c>
      <c r="C44" s="23">
        <v>0</v>
      </c>
      <c r="D44" s="23">
        <v>0</v>
      </c>
      <c r="E44" s="23">
        <v>0</v>
      </c>
      <c r="F44" s="22" t="s">
        <v>52</v>
      </c>
      <c r="G44" s="1" t="s">
        <v>103</v>
      </c>
      <c r="H44" s="1" t="s">
        <v>1117</v>
      </c>
      <c r="I44" s="1" t="s">
        <v>52</v>
      </c>
      <c r="J44" s="1" t="s">
        <v>52</v>
      </c>
      <c r="K44" s="1" t="s">
        <v>52</v>
      </c>
    </row>
    <row r="45" spans="1:11" ht="20.100000000000001" customHeight="1" x14ac:dyDescent="0.3">
      <c r="A45" s="22" t="s">
        <v>1173</v>
      </c>
      <c r="B45" s="23">
        <v>0</v>
      </c>
      <c r="C45" s="23">
        <v>0</v>
      </c>
      <c r="D45" s="23">
        <v>0</v>
      </c>
      <c r="E45" s="23">
        <v>0</v>
      </c>
      <c r="F45" s="22" t="s">
        <v>52</v>
      </c>
      <c r="G45" s="1" t="s">
        <v>103</v>
      </c>
      <c r="H45" s="1" t="s">
        <v>1117</v>
      </c>
      <c r="I45" s="1" t="s">
        <v>1174</v>
      </c>
      <c r="J45" s="1" t="s">
        <v>52</v>
      </c>
      <c r="K45" s="1" t="s">
        <v>52</v>
      </c>
    </row>
    <row r="46" spans="1:11" ht="20.100000000000001" customHeight="1" x14ac:dyDescent="0.3">
      <c r="A46" s="22" t="s">
        <v>1175</v>
      </c>
      <c r="B46" s="23">
        <v>0</v>
      </c>
      <c r="C46" s="23">
        <v>0</v>
      </c>
      <c r="D46" s="23">
        <v>0</v>
      </c>
      <c r="E46" s="23">
        <v>0</v>
      </c>
      <c r="F46" s="22" t="s">
        <v>52</v>
      </c>
      <c r="G46" s="1" t="s">
        <v>103</v>
      </c>
      <c r="H46" s="1" t="s">
        <v>1117</v>
      </c>
      <c r="I46" s="1" t="s">
        <v>1176</v>
      </c>
      <c r="J46" s="1" t="s">
        <v>52</v>
      </c>
      <c r="K46" s="1" t="s">
        <v>52</v>
      </c>
    </row>
    <row r="47" spans="1:11" ht="20.100000000000001" customHeight="1" x14ac:dyDescent="0.3">
      <c r="A47" s="22" t="s">
        <v>1119</v>
      </c>
      <c r="B47" s="23">
        <v>0</v>
      </c>
      <c r="C47" s="23">
        <v>0</v>
      </c>
      <c r="D47" s="23">
        <v>0</v>
      </c>
      <c r="E47" s="23">
        <v>0</v>
      </c>
      <c r="F47" s="22" t="s">
        <v>52</v>
      </c>
      <c r="G47" s="1" t="s">
        <v>103</v>
      </c>
      <c r="H47" s="1" t="s">
        <v>1117</v>
      </c>
      <c r="I47" s="1" t="s">
        <v>52</v>
      </c>
      <c r="J47" s="1" t="s">
        <v>52</v>
      </c>
      <c r="K47" s="1" t="s">
        <v>52</v>
      </c>
    </row>
    <row r="48" spans="1:11" ht="20.100000000000001" customHeight="1" x14ac:dyDescent="0.3">
      <c r="A48" s="22" t="s">
        <v>1146</v>
      </c>
      <c r="B48" s="23">
        <v>0</v>
      </c>
      <c r="C48" s="23">
        <v>0</v>
      </c>
      <c r="D48" s="23">
        <v>0</v>
      </c>
      <c r="E48" s="23">
        <v>0</v>
      </c>
      <c r="F48" s="22" t="s">
        <v>52</v>
      </c>
      <c r="G48" s="1" t="s">
        <v>103</v>
      </c>
      <c r="H48" s="1" t="s">
        <v>1117</v>
      </c>
      <c r="I48" s="1" t="s">
        <v>1147</v>
      </c>
      <c r="J48" s="1" t="s">
        <v>52</v>
      </c>
      <c r="K48" s="1" t="s">
        <v>52</v>
      </c>
    </row>
    <row r="49" spans="1:11" ht="20.100000000000001" customHeight="1" x14ac:dyDescent="0.3">
      <c r="A49" s="22" t="s">
        <v>1177</v>
      </c>
      <c r="B49" s="23">
        <v>0</v>
      </c>
      <c r="C49" s="23">
        <v>3319.1</v>
      </c>
      <c r="D49" s="23">
        <v>0</v>
      </c>
      <c r="E49" s="23">
        <v>3319.1</v>
      </c>
      <c r="F49" s="22" t="s">
        <v>52</v>
      </c>
      <c r="G49" s="1" t="s">
        <v>103</v>
      </c>
      <c r="H49" s="1" t="s">
        <v>1117</v>
      </c>
      <c r="I49" s="1" t="s">
        <v>1149</v>
      </c>
      <c r="J49" s="1" t="s">
        <v>52</v>
      </c>
      <c r="K49" s="1" t="s">
        <v>52</v>
      </c>
    </row>
    <row r="50" spans="1:11" ht="20.100000000000001" customHeight="1" x14ac:dyDescent="0.3">
      <c r="A50" s="22" t="s">
        <v>1140</v>
      </c>
      <c r="B50" s="23">
        <v>0</v>
      </c>
      <c r="C50" s="23">
        <v>3319.1</v>
      </c>
      <c r="D50" s="23">
        <v>0</v>
      </c>
      <c r="E50" s="23">
        <v>3319.1</v>
      </c>
      <c r="F50" s="22" t="s">
        <v>52</v>
      </c>
      <c r="G50" s="1" t="s">
        <v>103</v>
      </c>
      <c r="H50" s="1" t="s">
        <v>1117</v>
      </c>
      <c r="I50" s="1" t="s">
        <v>1141</v>
      </c>
      <c r="J50" s="1" t="s">
        <v>52</v>
      </c>
      <c r="K50" s="1" t="s">
        <v>52</v>
      </c>
    </row>
    <row r="51" spans="1:11" ht="20.100000000000001" customHeight="1" x14ac:dyDescent="0.3">
      <c r="A51" s="22" t="s">
        <v>1119</v>
      </c>
      <c r="B51" s="23">
        <v>0</v>
      </c>
      <c r="C51" s="23">
        <v>0</v>
      </c>
      <c r="D51" s="23">
        <v>0</v>
      </c>
      <c r="E51" s="23">
        <v>0</v>
      </c>
      <c r="F51" s="22" t="s">
        <v>52</v>
      </c>
      <c r="G51" s="1" t="s">
        <v>103</v>
      </c>
      <c r="H51" s="1" t="s">
        <v>1117</v>
      </c>
      <c r="I51" s="1" t="s">
        <v>52</v>
      </c>
      <c r="J51" s="1" t="s">
        <v>52</v>
      </c>
      <c r="K51" s="1" t="s">
        <v>52</v>
      </c>
    </row>
    <row r="52" spans="1:11" ht="20.100000000000001" customHeight="1" x14ac:dyDescent="0.3">
      <c r="A52" s="22" t="s">
        <v>1178</v>
      </c>
      <c r="B52" s="23">
        <v>0</v>
      </c>
      <c r="C52" s="23">
        <v>0</v>
      </c>
      <c r="D52" s="23">
        <v>0</v>
      </c>
      <c r="E52" s="23">
        <v>0</v>
      </c>
      <c r="F52" s="22" t="s">
        <v>52</v>
      </c>
      <c r="G52" s="1" t="s">
        <v>103</v>
      </c>
      <c r="H52" s="1" t="s">
        <v>1117</v>
      </c>
      <c r="I52" s="1" t="s">
        <v>1179</v>
      </c>
      <c r="J52" s="1" t="s">
        <v>52</v>
      </c>
      <c r="K52" s="1" t="s">
        <v>52</v>
      </c>
    </row>
    <row r="53" spans="1:11" ht="20.100000000000001" customHeight="1" x14ac:dyDescent="0.3">
      <c r="A53" s="22" t="s">
        <v>1180</v>
      </c>
      <c r="B53" s="23">
        <v>0</v>
      </c>
      <c r="C53" s="23">
        <v>0</v>
      </c>
      <c r="D53" s="23">
        <v>0</v>
      </c>
      <c r="E53" s="23">
        <v>0</v>
      </c>
      <c r="F53" s="22" t="s">
        <v>52</v>
      </c>
      <c r="G53" s="1" t="s">
        <v>103</v>
      </c>
      <c r="H53" s="1" t="s">
        <v>1117</v>
      </c>
      <c r="I53" s="1" t="s">
        <v>1181</v>
      </c>
      <c r="J53" s="1" t="s">
        <v>52</v>
      </c>
      <c r="K53" s="1" t="s">
        <v>52</v>
      </c>
    </row>
    <row r="54" spans="1:11" ht="20.100000000000001" customHeight="1" x14ac:dyDescent="0.3">
      <c r="A54" s="22" t="s">
        <v>1182</v>
      </c>
      <c r="B54" s="23">
        <v>0</v>
      </c>
      <c r="C54" s="23">
        <v>0</v>
      </c>
      <c r="D54" s="23">
        <v>0</v>
      </c>
      <c r="E54" s="23">
        <v>0</v>
      </c>
      <c r="F54" s="22" t="s">
        <v>52</v>
      </c>
      <c r="G54" s="1" t="s">
        <v>103</v>
      </c>
      <c r="H54" s="1" t="s">
        <v>1117</v>
      </c>
      <c r="I54" s="1" t="s">
        <v>1183</v>
      </c>
      <c r="J54" s="1" t="s">
        <v>52</v>
      </c>
      <c r="K54" s="1" t="s">
        <v>52</v>
      </c>
    </row>
    <row r="55" spans="1:11" ht="20.100000000000001" customHeight="1" x14ac:dyDescent="0.3">
      <c r="A55" s="22" t="s">
        <v>1184</v>
      </c>
      <c r="B55" s="23">
        <v>0</v>
      </c>
      <c r="C55" s="23">
        <v>0</v>
      </c>
      <c r="D55" s="23">
        <v>0</v>
      </c>
      <c r="E55" s="23">
        <v>0</v>
      </c>
      <c r="F55" s="22" t="s">
        <v>52</v>
      </c>
      <c r="G55" s="1" t="s">
        <v>103</v>
      </c>
      <c r="H55" s="1" t="s">
        <v>1117</v>
      </c>
      <c r="I55" s="1" t="s">
        <v>1185</v>
      </c>
      <c r="J55" s="1" t="s">
        <v>52</v>
      </c>
      <c r="K55" s="1" t="s">
        <v>52</v>
      </c>
    </row>
    <row r="56" spans="1:11" ht="20.100000000000001" customHeight="1" x14ac:dyDescent="0.3">
      <c r="A56" s="22" t="s">
        <v>1186</v>
      </c>
      <c r="B56" s="23">
        <v>0</v>
      </c>
      <c r="C56" s="23">
        <v>0</v>
      </c>
      <c r="D56" s="23">
        <v>0</v>
      </c>
      <c r="E56" s="23">
        <v>0</v>
      </c>
      <c r="F56" s="22" t="s">
        <v>52</v>
      </c>
      <c r="G56" s="1" t="s">
        <v>103</v>
      </c>
      <c r="H56" s="1" t="s">
        <v>1117</v>
      </c>
      <c r="I56" s="1" t="s">
        <v>1187</v>
      </c>
      <c r="J56" s="1" t="s">
        <v>52</v>
      </c>
      <c r="K56" s="1" t="s">
        <v>52</v>
      </c>
    </row>
    <row r="57" spans="1:11" ht="20.100000000000001" customHeight="1" x14ac:dyDescent="0.3">
      <c r="A57" s="22" t="s">
        <v>1159</v>
      </c>
      <c r="B57" s="23">
        <v>0</v>
      </c>
      <c r="C57" s="23">
        <v>0</v>
      </c>
      <c r="D57" s="23">
        <v>0</v>
      </c>
      <c r="E57" s="23">
        <v>0</v>
      </c>
      <c r="F57" s="22" t="s">
        <v>52</v>
      </c>
      <c r="G57" s="1" t="s">
        <v>103</v>
      </c>
      <c r="H57" s="1" t="s">
        <v>1117</v>
      </c>
      <c r="I57" s="1" t="s">
        <v>1160</v>
      </c>
      <c r="J57" s="1" t="s">
        <v>52</v>
      </c>
      <c r="K57" s="1" t="s">
        <v>52</v>
      </c>
    </row>
    <row r="58" spans="1:11" ht="20.100000000000001" customHeight="1" x14ac:dyDescent="0.3">
      <c r="A58" s="22" t="s">
        <v>1188</v>
      </c>
      <c r="B58" s="23">
        <v>0</v>
      </c>
      <c r="C58" s="23">
        <v>0</v>
      </c>
      <c r="D58" s="23">
        <v>0</v>
      </c>
      <c r="E58" s="23">
        <v>0</v>
      </c>
      <c r="F58" s="22" t="s">
        <v>52</v>
      </c>
      <c r="G58" s="1" t="s">
        <v>103</v>
      </c>
      <c r="H58" s="1" t="s">
        <v>1117</v>
      </c>
      <c r="I58" s="1" t="s">
        <v>1189</v>
      </c>
      <c r="J58" s="1" t="s">
        <v>52</v>
      </c>
      <c r="K58" s="1" t="s">
        <v>52</v>
      </c>
    </row>
    <row r="59" spans="1:11" ht="20.100000000000001" customHeight="1" x14ac:dyDescent="0.3">
      <c r="A59" s="22" t="s">
        <v>1190</v>
      </c>
      <c r="B59" s="23">
        <v>0</v>
      </c>
      <c r="C59" s="23">
        <v>0</v>
      </c>
      <c r="D59" s="23">
        <v>0</v>
      </c>
      <c r="E59" s="23">
        <v>0</v>
      </c>
      <c r="F59" s="22" t="s">
        <v>52</v>
      </c>
      <c r="G59" s="1" t="s">
        <v>103</v>
      </c>
      <c r="H59" s="1" t="s">
        <v>1117</v>
      </c>
      <c r="I59" s="1" t="s">
        <v>1191</v>
      </c>
      <c r="J59" s="1" t="s">
        <v>52</v>
      </c>
      <c r="K59" s="1" t="s">
        <v>52</v>
      </c>
    </row>
    <row r="60" spans="1:11" ht="20.100000000000001" customHeight="1" x14ac:dyDescent="0.3">
      <c r="A60" s="22" t="s">
        <v>1192</v>
      </c>
      <c r="B60" s="23">
        <v>0</v>
      </c>
      <c r="C60" s="23">
        <v>0</v>
      </c>
      <c r="D60" s="23">
        <v>0</v>
      </c>
      <c r="E60" s="23">
        <v>0</v>
      </c>
      <c r="F60" s="22" t="s">
        <v>52</v>
      </c>
      <c r="G60" s="1" t="s">
        <v>103</v>
      </c>
      <c r="H60" s="1" t="s">
        <v>1117</v>
      </c>
      <c r="I60" s="1" t="s">
        <v>1193</v>
      </c>
      <c r="J60" s="1" t="s">
        <v>52</v>
      </c>
      <c r="K60" s="1" t="s">
        <v>52</v>
      </c>
    </row>
    <row r="61" spans="1:11" ht="20.100000000000001" customHeight="1" x14ac:dyDescent="0.3">
      <c r="A61" s="22" t="s">
        <v>1194</v>
      </c>
      <c r="B61" s="23">
        <v>173.4</v>
      </c>
      <c r="C61" s="23">
        <v>0</v>
      </c>
      <c r="D61" s="23">
        <v>0</v>
      </c>
      <c r="E61" s="23">
        <v>173.4</v>
      </c>
      <c r="F61" s="22" t="s">
        <v>52</v>
      </c>
      <c r="G61" s="1" t="s">
        <v>103</v>
      </c>
      <c r="H61" s="1" t="s">
        <v>1117</v>
      </c>
      <c r="I61" s="1" t="s">
        <v>1195</v>
      </c>
      <c r="J61" s="1" t="s">
        <v>52</v>
      </c>
      <c r="K61" s="1" t="s">
        <v>52</v>
      </c>
    </row>
    <row r="62" spans="1:11" ht="20.100000000000001" customHeight="1" x14ac:dyDescent="0.3">
      <c r="A62" s="22" t="s">
        <v>1196</v>
      </c>
      <c r="B62" s="23">
        <v>0</v>
      </c>
      <c r="C62" s="23">
        <v>2894.9</v>
      </c>
      <c r="D62" s="23">
        <v>0</v>
      </c>
      <c r="E62" s="23">
        <v>2894.9</v>
      </c>
      <c r="F62" s="22" t="s">
        <v>52</v>
      </c>
      <c r="G62" s="1" t="s">
        <v>103</v>
      </c>
      <c r="H62" s="1" t="s">
        <v>1117</v>
      </c>
      <c r="I62" s="1" t="s">
        <v>1197</v>
      </c>
      <c r="J62" s="1" t="s">
        <v>52</v>
      </c>
      <c r="K62" s="1" t="s">
        <v>52</v>
      </c>
    </row>
    <row r="63" spans="1:11" ht="20.100000000000001" customHeight="1" x14ac:dyDescent="0.3">
      <c r="A63" s="22" t="s">
        <v>1198</v>
      </c>
      <c r="B63" s="23">
        <v>0</v>
      </c>
      <c r="C63" s="23">
        <v>0</v>
      </c>
      <c r="D63" s="23">
        <v>52.9</v>
      </c>
      <c r="E63" s="23">
        <v>52.9</v>
      </c>
      <c r="F63" s="22" t="s">
        <v>52</v>
      </c>
      <c r="G63" s="1" t="s">
        <v>103</v>
      </c>
      <c r="H63" s="1" t="s">
        <v>1117</v>
      </c>
      <c r="I63" s="1" t="s">
        <v>1199</v>
      </c>
      <c r="J63" s="1" t="s">
        <v>52</v>
      </c>
      <c r="K63" s="1" t="s">
        <v>52</v>
      </c>
    </row>
    <row r="64" spans="1:11" ht="20.100000000000001" customHeight="1" x14ac:dyDescent="0.3">
      <c r="A64" s="22" t="s">
        <v>1140</v>
      </c>
      <c r="B64" s="23">
        <v>173.4</v>
      </c>
      <c r="C64" s="23">
        <v>2894.9</v>
      </c>
      <c r="D64" s="23">
        <v>52.9</v>
      </c>
      <c r="E64" s="23">
        <v>3121.2</v>
      </c>
      <c r="F64" s="22" t="s">
        <v>52</v>
      </c>
      <c r="G64" s="1" t="s">
        <v>103</v>
      </c>
      <c r="H64" s="1" t="s">
        <v>1117</v>
      </c>
      <c r="I64" s="1" t="s">
        <v>1141</v>
      </c>
      <c r="J64" s="1" t="s">
        <v>52</v>
      </c>
      <c r="K64" s="1" t="s">
        <v>52</v>
      </c>
    </row>
    <row r="65" spans="1:12" ht="20.100000000000001" customHeight="1" x14ac:dyDescent="0.3">
      <c r="A65" s="22" t="s">
        <v>1119</v>
      </c>
      <c r="B65" s="23">
        <v>0</v>
      </c>
      <c r="C65" s="23">
        <v>0</v>
      </c>
      <c r="D65" s="23">
        <v>0</v>
      </c>
      <c r="E65" s="23">
        <v>0</v>
      </c>
      <c r="F65" s="22" t="s">
        <v>52</v>
      </c>
      <c r="G65" s="1" t="s">
        <v>103</v>
      </c>
      <c r="H65" s="1" t="s">
        <v>1117</v>
      </c>
      <c r="I65" s="1" t="s">
        <v>52</v>
      </c>
      <c r="J65" s="1" t="s">
        <v>52</v>
      </c>
      <c r="K65" s="1" t="s">
        <v>52</v>
      </c>
    </row>
    <row r="66" spans="1:12" ht="20.100000000000001" customHeight="1" x14ac:dyDescent="0.3">
      <c r="A66" s="22" t="s">
        <v>1200</v>
      </c>
      <c r="B66" s="23">
        <v>370.6</v>
      </c>
      <c r="C66" s="23">
        <v>6684.5</v>
      </c>
      <c r="D66" s="23">
        <v>290.3</v>
      </c>
      <c r="E66" s="23">
        <v>7345.4</v>
      </c>
      <c r="F66" s="22" t="s">
        <v>52</v>
      </c>
      <c r="G66" s="1" t="s">
        <v>103</v>
      </c>
      <c r="H66" s="1" t="s">
        <v>1117</v>
      </c>
      <c r="I66" s="1" t="s">
        <v>1201</v>
      </c>
      <c r="J66" s="1" t="s">
        <v>52</v>
      </c>
      <c r="K66" s="1" t="s">
        <v>52</v>
      </c>
    </row>
    <row r="67" spans="1:12" ht="20.100000000000001" customHeight="1" x14ac:dyDescent="0.3">
      <c r="A67" s="22" t="s">
        <v>1150</v>
      </c>
      <c r="B67" s="24">
        <v>370</v>
      </c>
      <c r="C67" s="24">
        <v>6684</v>
      </c>
      <c r="D67" s="24">
        <v>290</v>
      </c>
      <c r="E67" s="24">
        <v>7344</v>
      </c>
      <c r="F67" s="25"/>
    </row>
    <row r="68" spans="1:12" ht="20.100000000000001" customHeight="1" x14ac:dyDescent="0.3">
      <c r="A68" s="25"/>
      <c r="B68" s="25"/>
      <c r="C68" s="25"/>
      <c r="D68" s="25"/>
      <c r="E68" s="25"/>
      <c r="F68" s="25"/>
    </row>
    <row r="69" spans="1:12" ht="20.100000000000001" customHeight="1" x14ac:dyDescent="0.3">
      <c r="A69" s="25" t="s">
        <v>1203</v>
      </c>
      <c r="B69" s="25"/>
      <c r="C69" s="25"/>
      <c r="D69" s="25"/>
      <c r="E69" s="25"/>
      <c r="F69" s="22" t="s">
        <v>52</v>
      </c>
      <c r="G69" s="1" t="s">
        <v>107</v>
      </c>
      <c r="I69" s="1" t="s">
        <v>105</v>
      </c>
      <c r="J69" s="1" t="s">
        <v>106</v>
      </c>
      <c r="K69" s="1" t="s">
        <v>98</v>
      </c>
    </row>
    <row r="70" spans="1:12" ht="20.100000000000001" customHeight="1" x14ac:dyDescent="0.3">
      <c r="A70" s="22" t="s">
        <v>52</v>
      </c>
      <c r="B70" s="23"/>
      <c r="C70" s="23"/>
      <c r="D70" s="23"/>
      <c r="E70" s="23"/>
      <c r="F70" s="22" t="s">
        <v>52</v>
      </c>
      <c r="G70" s="1" t="s">
        <v>107</v>
      </c>
      <c r="H70" s="1" t="s">
        <v>1115</v>
      </c>
      <c r="I70" s="1" t="s">
        <v>52</v>
      </c>
      <c r="J70" s="1" t="s">
        <v>52</v>
      </c>
      <c r="K70" s="1" t="s">
        <v>98</v>
      </c>
      <c r="L70">
        <v>1</v>
      </c>
    </row>
    <row r="71" spans="1:12" ht="20.100000000000001" customHeight="1" x14ac:dyDescent="0.3">
      <c r="A71" s="22" t="s">
        <v>1204</v>
      </c>
      <c r="B71" s="23">
        <v>0</v>
      </c>
      <c r="C71" s="23">
        <v>0</v>
      </c>
      <c r="D71" s="23">
        <v>0</v>
      </c>
      <c r="E71" s="23">
        <v>0</v>
      </c>
      <c r="F71" s="22" t="s">
        <v>52</v>
      </c>
      <c r="G71" s="1" t="s">
        <v>107</v>
      </c>
      <c r="H71" s="1" t="s">
        <v>1117</v>
      </c>
      <c r="I71" s="1" t="s">
        <v>1205</v>
      </c>
      <c r="J71" s="1" t="s">
        <v>52</v>
      </c>
      <c r="K71" s="1" t="s">
        <v>52</v>
      </c>
    </row>
    <row r="72" spans="1:12" ht="20.100000000000001" customHeight="1" x14ac:dyDescent="0.3">
      <c r="A72" s="22" t="s">
        <v>1119</v>
      </c>
      <c r="B72" s="23">
        <v>0</v>
      </c>
      <c r="C72" s="23">
        <v>0</v>
      </c>
      <c r="D72" s="23">
        <v>0</v>
      </c>
      <c r="E72" s="23">
        <v>0</v>
      </c>
      <c r="F72" s="22" t="s">
        <v>52</v>
      </c>
      <c r="G72" s="1" t="s">
        <v>107</v>
      </c>
      <c r="H72" s="1" t="s">
        <v>1117</v>
      </c>
      <c r="I72" s="1" t="s">
        <v>52</v>
      </c>
      <c r="J72" s="1" t="s">
        <v>52</v>
      </c>
      <c r="K72" s="1" t="s">
        <v>52</v>
      </c>
    </row>
    <row r="73" spans="1:12" ht="20.100000000000001" customHeight="1" x14ac:dyDescent="0.3">
      <c r="A73" s="22" t="s">
        <v>1206</v>
      </c>
      <c r="B73" s="23">
        <v>0</v>
      </c>
      <c r="C73" s="23">
        <v>0</v>
      </c>
      <c r="D73" s="23">
        <v>0</v>
      </c>
      <c r="E73" s="23">
        <v>0</v>
      </c>
      <c r="F73" s="22" t="s">
        <v>52</v>
      </c>
      <c r="G73" s="1" t="s">
        <v>107</v>
      </c>
      <c r="H73" s="1" t="s">
        <v>1117</v>
      </c>
      <c r="I73" s="1" t="s">
        <v>1207</v>
      </c>
      <c r="J73" s="1" t="s">
        <v>52</v>
      </c>
      <c r="K73" s="1" t="s">
        <v>52</v>
      </c>
    </row>
    <row r="74" spans="1:12" ht="20.100000000000001" customHeight="1" x14ac:dyDescent="0.3">
      <c r="A74" s="22" t="s">
        <v>1208</v>
      </c>
      <c r="B74" s="23">
        <v>0</v>
      </c>
      <c r="C74" s="23">
        <v>0</v>
      </c>
      <c r="D74" s="23">
        <v>0</v>
      </c>
      <c r="E74" s="23">
        <v>0</v>
      </c>
      <c r="F74" s="22" t="s">
        <v>52</v>
      </c>
      <c r="G74" s="1" t="s">
        <v>107</v>
      </c>
      <c r="H74" s="1" t="s">
        <v>1117</v>
      </c>
      <c r="I74" s="1" t="s">
        <v>1209</v>
      </c>
      <c r="J74" s="1" t="s">
        <v>52</v>
      </c>
      <c r="K74" s="1" t="s">
        <v>52</v>
      </c>
    </row>
    <row r="75" spans="1:12" ht="20.100000000000001" customHeight="1" x14ac:dyDescent="0.3">
      <c r="A75" s="22" t="s">
        <v>1210</v>
      </c>
      <c r="B75" s="23">
        <v>0</v>
      </c>
      <c r="C75" s="23">
        <v>0</v>
      </c>
      <c r="D75" s="23">
        <v>0</v>
      </c>
      <c r="E75" s="23">
        <v>0</v>
      </c>
      <c r="F75" s="22" t="s">
        <v>52</v>
      </c>
      <c r="G75" s="1" t="s">
        <v>107</v>
      </c>
      <c r="H75" s="1" t="s">
        <v>1117</v>
      </c>
      <c r="I75" s="1" t="s">
        <v>1211</v>
      </c>
      <c r="J75" s="1" t="s">
        <v>52</v>
      </c>
      <c r="K75" s="1" t="s">
        <v>52</v>
      </c>
    </row>
    <row r="76" spans="1:12" ht="20.100000000000001" customHeight="1" x14ac:dyDescent="0.3">
      <c r="A76" s="22" t="s">
        <v>1212</v>
      </c>
      <c r="B76" s="23">
        <v>0</v>
      </c>
      <c r="C76" s="23">
        <v>0</v>
      </c>
      <c r="D76" s="23">
        <v>0</v>
      </c>
      <c r="E76" s="23">
        <v>0</v>
      </c>
      <c r="F76" s="22" t="s">
        <v>52</v>
      </c>
      <c r="G76" s="1" t="s">
        <v>107</v>
      </c>
      <c r="H76" s="1" t="s">
        <v>1117</v>
      </c>
      <c r="I76" s="1" t="s">
        <v>1213</v>
      </c>
      <c r="J76" s="1" t="s">
        <v>52</v>
      </c>
      <c r="K76" s="1" t="s">
        <v>52</v>
      </c>
    </row>
    <row r="77" spans="1:12" ht="20.100000000000001" customHeight="1" x14ac:dyDescent="0.3">
      <c r="A77" s="22" t="s">
        <v>1214</v>
      </c>
      <c r="B77" s="23">
        <v>0</v>
      </c>
      <c r="C77" s="23">
        <v>0</v>
      </c>
      <c r="D77" s="23">
        <v>0</v>
      </c>
      <c r="E77" s="23">
        <v>0</v>
      </c>
      <c r="F77" s="22" t="s">
        <v>52</v>
      </c>
      <c r="G77" s="1" t="s">
        <v>107</v>
      </c>
      <c r="H77" s="1" t="s">
        <v>1117</v>
      </c>
      <c r="I77" s="1" t="s">
        <v>1215</v>
      </c>
      <c r="J77" s="1" t="s">
        <v>52</v>
      </c>
      <c r="K77" s="1" t="s">
        <v>52</v>
      </c>
    </row>
    <row r="78" spans="1:12" ht="20.100000000000001" customHeight="1" x14ac:dyDescent="0.3">
      <c r="A78" s="22" t="s">
        <v>1216</v>
      </c>
      <c r="B78" s="23">
        <v>0</v>
      </c>
      <c r="C78" s="23">
        <v>0</v>
      </c>
      <c r="D78" s="23">
        <v>0</v>
      </c>
      <c r="E78" s="23">
        <v>0</v>
      </c>
      <c r="F78" s="22" t="s">
        <v>52</v>
      </c>
      <c r="G78" s="1" t="s">
        <v>107</v>
      </c>
      <c r="H78" s="1" t="s">
        <v>1117</v>
      </c>
      <c r="I78" s="1" t="s">
        <v>1217</v>
      </c>
      <c r="J78" s="1" t="s">
        <v>52</v>
      </c>
      <c r="K78" s="1" t="s">
        <v>52</v>
      </c>
    </row>
    <row r="79" spans="1:12" ht="20.100000000000001" customHeight="1" x14ac:dyDescent="0.3">
      <c r="A79" s="22" t="s">
        <v>1119</v>
      </c>
      <c r="B79" s="23">
        <v>0</v>
      </c>
      <c r="C79" s="23">
        <v>0</v>
      </c>
      <c r="D79" s="23">
        <v>0</v>
      </c>
      <c r="E79" s="23">
        <v>0</v>
      </c>
      <c r="F79" s="22" t="s">
        <v>52</v>
      </c>
      <c r="G79" s="1" t="s">
        <v>107</v>
      </c>
      <c r="H79" s="1" t="s">
        <v>1117</v>
      </c>
      <c r="I79" s="1" t="s">
        <v>52</v>
      </c>
      <c r="J79" s="1" t="s">
        <v>52</v>
      </c>
      <c r="K79" s="1" t="s">
        <v>52</v>
      </c>
    </row>
    <row r="80" spans="1:12" ht="20.100000000000001" customHeight="1" x14ac:dyDescent="0.3">
      <c r="A80" s="22" t="s">
        <v>1218</v>
      </c>
      <c r="B80" s="23">
        <v>170.4</v>
      </c>
      <c r="C80" s="23">
        <v>0</v>
      </c>
      <c r="D80" s="23">
        <v>0</v>
      </c>
      <c r="E80" s="23">
        <v>170.4</v>
      </c>
      <c r="F80" s="22" t="s">
        <v>52</v>
      </c>
      <c r="G80" s="1" t="s">
        <v>107</v>
      </c>
      <c r="H80" s="1" t="s">
        <v>1117</v>
      </c>
      <c r="I80" s="1" t="s">
        <v>1219</v>
      </c>
      <c r="J80" s="1" t="s">
        <v>52</v>
      </c>
      <c r="K80" s="1" t="s">
        <v>52</v>
      </c>
    </row>
    <row r="81" spans="1:12" ht="20.100000000000001" customHeight="1" x14ac:dyDescent="0.3">
      <c r="A81" s="22" t="s">
        <v>1220</v>
      </c>
      <c r="B81" s="23">
        <v>0</v>
      </c>
      <c r="C81" s="23">
        <v>406.6</v>
      </c>
      <c r="D81" s="23">
        <v>0</v>
      </c>
      <c r="E81" s="23">
        <v>406.6</v>
      </c>
      <c r="F81" s="22" t="s">
        <v>52</v>
      </c>
      <c r="G81" s="1" t="s">
        <v>107</v>
      </c>
      <c r="H81" s="1" t="s">
        <v>1117</v>
      </c>
      <c r="I81" s="1" t="s">
        <v>1221</v>
      </c>
      <c r="J81" s="1" t="s">
        <v>52</v>
      </c>
      <c r="K81" s="1" t="s">
        <v>52</v>
      </c>
    </row>
    <row r="82" spans="1:12" ht="20.100000000000001" customHeight="1" x14ac:dyDescent="0.3">
      <c r="A82" s="22" t="s">
        <v>1222</v>
      </c>
      <c r="B82" s="23">
        <v>0</v>
      </c>
      <c r="C82" s="23">
        <v>0</v>
      </c>
      <c r="D82" s="23">
        <v>205.2</v>
      </c>
      <c r="E82" s="23">
        <v>205.2</v>
      </c>
      <c r="F82" s="22" t="s">
        <v>52</v>
      </c>
      <c r="G82" s="1" t="s">
        <v>107</v>
      </c>
      <c r="H82" s="1" t="s">
        <v>1117</v>
      </c>
      <c r="I82" s="1" t="s">
        <v>1223</v>
      </c>
      <c r="J82" s="1" t="s">
        <v>52</v>
      </c>
      <c r="K82" s="1" t="s">
        <v>52</v>
      </c>
    </row>
    <row r="83" spans="1:12" ht="20.100000000000001" customHeight="1" x14ac:dyDescent="0.3">
      <c r="A83" s="22" t="s">
        <v>1140</v>
      </c>
      <c r="B83" s="23">
        <v>170.4</v>
      </c>
      <c r="C83" s="23">
        <v>406.6</v>
      </c>
      <c r="D83" s="23">
        <v>205.2</v>
      </c>
      <c r="E83" s="23">
        <v>782.2</v>
      </c>
      <c r="F83" s="22" t="s">
        <v>52</v>
      </c>
      <c r="G83" s="1" t="s">
        <v>107</v>
      </c>
      <c r="H83" s="1" t="s">
        <v>1117</v>
      </c>
      <c r="I83" s="1" t="s">
        <v>1141</v>
      </c>
      <c r="J83" s="1" t="s">
        <v>52</v>
      </c>
      <c r="K83" s="1" t="s">
        <v>52</v>
      </c>
    </row>
    <row r="84" spans="1:12" ht="20.100000000000001" customHeight="1" x14ac:dyDescent="0.3">
      <c r="A84" s="22" t="s">
        <v>1150</v>
      </c>
      <c r="B84" s="24">
        <v>170</v>
      </c>
      <c r="C84" s="24">
        <v>406</v>
      </c>
      <c r="D84" s="24">
        <v>205</v>
      </c>
      <c r="E84" s="24">
        <v>781</v>
      </c>
      <c r="F84" s="25"/>
    </row>
    <row r="85" spans="1:12" ht="20.100000000000001" customHeight="1" x14ac:dyDescent="0.3">
      <c r="A85" s="25"/>
      <c r="B85" s="25"/>
      <c r="C85" s="25"/>
      <c r="D85" s="25"/>
      <c r="E85" s="25"/>
      <c r="F85" s="25"/>
    </row>
    <row r="86" spans="1:12" ht="20.100000000000001" customHeight="1" x14ac:dyDescent="0.3">
      <c r="A86" s="25" t="s">
        <v>1225</v>
      </c>
      <c r="B86" s="25"/>
      <c r="C86" s="25"/>
      <c r="D86" s="25"/>
      <c r="E86" s="25"/>
      <c r="F86" s="22" t="s">
        <v>52</v>
      </c>
      <c r="G86" s="1" t="s">
        <v>110</v>
      </c>
      <c r="I86" s="1" t="s">
        <v>109</v>
      </c>
      <c r="J86" s="1" t="s">
        <v>102</v>
      </c>
      <c r="K86" s="1" t="s">
        <v>98</v>
      </c>
    </row>
    <row r="87" spans="1:12" ht="20.100000000000001" customHeight="1" x14ac:dyDescent="0.3">
      <c r="A87" s="22" t="s">
        <v>52</v>
      </c>
      <c r="B87" s="23"/>
      <c r="C87" s="23"/>
      <c r="D87" s="23"/>
      <c r="E87" s="23"/>
      <c r="F87" s="22" t="s">
        <v>52</v>
      </c>
      <c r="G87" s="1" t="s">
        <v>110</v>
      </c>
      <c r="H87" s="1" t="s">
        <v>1115</v>
      </c>
      <c r="I87" s="1" t="s">
        <v>52</v>
      </c>
      <c r="J87" s="1" t="s">
        <v>52</v>
      </c>
      <c r="K87" s="1" t="s">
        <v>98</v>
      </c>
      <c r="L87">
        <v>1</v>
      </c>
    </row>
    <row r="88" spans="1:12" ht="20.100000000000001" customHeight="1" x14ac:dyDescent="0.3">
      <c r="A88" s="22" t="s">
        <v>1153</v>
      </c>
      <c r="B88" s="23">
        <v>0</v>
      </c>
      <c r="C88" s="23">
        <v>0</v>
      </c>
      <c r="D88" s="23">
        <v>0</v>
      </c>
      <c r="E88" s="23">
        <v>0</v>
      </c>
      <c r="F88" s="22" t="s">
        <v>52</v>
      </c>
      <c r="G88" s="1" t="s">
        <v>110</v>
      </c>
      <c r="H88" s="1" t="s">
        <v>1117</v>
      </c>
      <c r="I88" s="1" t="s">
        <v>1154</v>
      </c>
      <c r="J88" s="1" t="s">
        <v>52</v>
      </c>
      <c r="K88" s="1" t="s">
        <v>52</v>
      </c>
    </row>
    <row r="89" spans="1:12" ht="20.100000000000001" customHeight="1" x14ac:dyDescent="0.3">
      <c r="A89" s="22" t="s">
        <v>1155</v>
      </c>
      <c r="B89" s="23">
        <v>0</v>
      </c>
      <c r="C89" s="23">
        <v>0</v>
      </c>
      <c r="D89" s="23">
        <v>0</v>
      </c>
      <c r="E89" s="23">
        <v>0</v>
      </c>
      <c r="F89" s="22" t="s">
        <v>52</v>
      </c>
      <c r="G89" s="1" t="s">
        <v>110</v>
      </c>
      <c r="H89" s="1" t="s">
        <v>1117</v>
      </c>
      <c r="I89" s="1" t="s">
        <v>1156</v>
      </c>
      <c r="J89" s="1" t="s">
        <v>52</v>
      </c>
      <c r="K89" s="1" t="s">
        <v>52</v>
      </c>
    </row>
    <row r="90" spans="1:12" ht="20.100000000000001" customHeight="1" x14ac:dyDescent="0.3">
      <c r="A90" s="22" t="s">
        <v>1157</v>
      </c>
      <c r="B90" s="23">
        <v>0</v>
      </c>
      <c r="C90" s="23">
        <v>0</v>
      </c>
      <c r="D90" s="23">
        <v>0</v>
      </c>
      <c r="E90" s="23">
        <v>0</v>
      </c>
      <c r="F90" s="22" t="s">
        <v>52</v>
      </c>
      <c r="G90" s="1" t="s">
        <v>110</v>
      </c>
      <c r="H90" s="1" t="s">
        <v>1117</v>
      </c>
      <c r="I90" s="1" t="s">
        <v>1158</v>
      </c>
      <c r="J90" s="1" t="s">
        <v>52</v>
      </c>
      <c r="K90" s="1" t="s">
        <v>52</v>
      </c>
    </row>
    <row r="91" spans="1:12" ht="20.100000000000001" customHeight="1" x14ac:dyDescent="0.3">
      <c r="A91" s="22" t="s">
        <v>1159</v>
      </c>
      <c r="B91" s="23">
        <v>0</v>
      </c>
      <c r="C91" s="23">
        <v>0</v>
      </c>
      <c r="D91" s="23">
        <v>0</v>
      </c>
      <c r="E91" s="23">
        <v>0</v>
      </c>
      <c r="F91" s="22" t="s">
        <v>52</v>
      </c>
      <c r="G91" s="1" t="s">
        <v>110</v>
      </c>
      <c r="H91" s="1" t="s">
        <v>1117</v>
      </c>
      <c r="I91" s="1" t="s">
        <v>1160</v>
      </c>
      <c r="J91" s="1" t="s">
        <v>52</v>
      </c>
      <c r="K91" s="1" t="s">
        <v>52</v>
      </c>
    </row>
    <row r="92" spans="1:12" ht="20.100000000000001" customHeight="1" x14ac:dyDescent="0.3">
      <c r="A92" s="22" t="s">
        <v>1161</v>
      </c>
      <c r="B92" s="23">
        <v>0</v>
      </c>
      <c r="C92" s="23">
        <v>0</v>
      </c>
      <c r="D92" s="23">
        <v>0</v>
      </c>
      <c r="E92" s="23">
        <v>0</v>
      </c>
      <c r="F92" s="22" t="s">
        <v>52</v>
      </c>
      <c r="G92" s="1" t="s">
        <v>110</v>
      </c>
      <c r="H92" s="1" t="s">
        <v>1117</v>
      </c>
      <c r="I92" s="1" t="s">
        <v>1162</v>
      </c>
      <c r="J92" s="1" t="s">
        <v>52</v>
      </c>
      <c r="K92" s="1" t="s">
        <v>52</v>
      </c>
    </row>
    <row r="93" spans="1:12" ht="20.100000000000001" customHeight="1" x14ac:dyDescent="0.3">
      <c r="A93" s="22" t="s">
        <v>1163</v>
      </c>
      <c r="B93" s="23">
        <v>0</v>
      </c>
      <c r="C93" s="23">
        <v>0</v>
      </c>
      <c r="D93" s="23">
        <v>0</v>
      </c>
      <c r="E93" s="23">
        <v>0</v>
      </c>
      <c r="F93" s="22" t="s">
        <v>52</v>
      </c>
      <c r="G93" s="1" t="s">
        <v>110</v>
      </c>
      <c r="H93" s="1" t="s">
        <v>1117</v>
      </c>
      <c r="I93" s="1" t="s">
        <v>1164</v>
      </c>
      <c r="J93" s="1" t="s">
        <v>52</v>
      </c>
      <c r="K93" s="1" t="s">
        <v>52</v>
      </c>
    </row>
    <row r="94" spans="1:12" ht="20.100000000000001" customHeight="1" x14ac:dyDescent="0.3">
      <c r="A94" s="22" t="s">
        <v>1165</v>
      </c>
      <c r="B94" s="23">
        <v>0</v>
      </c>
      <c r="C94" s="23">
        <v>0</v>
      </c>
      <c r="D94" s="23">
        <v>0</v>
      </c>
      <c r="E94" s="23">
        <v>0</v>
      </c>
      <c r="F94" s="22" t="s">
        <v>52</v>
      </c>
      <c r="G94" s="1" t="s">
        <v>110</v>
      </c>
      <c r="H94" s="1" t="s">
        <v>1117</v>
      </c>
      <c r="I94" s="1" t="s">
        <v>1166</v>
      </c>
      <c r="J94" s="1" t="s">
        <v>52</v>
      </c>
      <c r="K94" s="1" t="s">
        <v>52</v>
      </c>
    </row>
    <row r="95" spans="1:12" ht="20.100000000000001" customHeight="1" x14ac:dyDescent="0.3">
      <c r="A95" s="22" t="s">
        <v>1167</v>
      </c>
      <c r="B95" s="23">
        <v>0</v>
      </c>
      <c r="C95" s="23">
        <v>0</v>
      </c>
      <c r="D95" s="23">
        <v>0</v>
      </c>
      <c r="E95" s="23">
        <v>0</v>
      </c>
      <c r="F95" s="22" t="s">
        <v>52</v>
      </c>
      <c r="G95" s="1" t="s">
        <v>110</v>
      </c>
      <c r="H95" s="1" t="s">
        <v>1117</v>
      </c>
      <c r="I95" s="1" t="s">
        <v>1168</v>
      </c>
      <c r="J95" s="1" t="s">
        <v>52</v>
      </c>
      <c r="K95" s="1" t="s">
        <v>52</v>
      </c>
    </row>
    <row r="96" spans="1:12" ht="20.100000000000001" customHeight="1" x14ac:dyDescent="0.3">
      <c r="A96" s="22" t="s">
        <v>1169</v>
      </c>
      <c r="B96" s="23">
        <v>0</v>
      </c>
      <c r="C96" s="23">
        <v>0</v>
      </c>
      <c r="D96" s="23">
        <v>0</v>
      </c>
      <c r="E96" s="23">
        <v>0</v>
      </c>
      <c r="F96" s="22" t="s">
        <v>52</v>
      </c>
      <c r="G96" s="1" t="s">
        <v>110</v>
      </c>
      <c r="H96" s="1" t="s">
        <v>1117</v>
      </c>
      <c r="I96" s="1" t="s">
        <v>1133</v>
      </c>
      <c r="J96" s="1" t="s">
        <v>52</v>
      </c>
      <c r="K96" s="1" t="s">
        <v>52</v>
      </c>
    </row>
    <row r="97" spans="1:11" ht="20.100000000000001" customHeight="1" x14ac:dyDescent="0.3">
      <c r="A97" s="22" t="s">
        <v>1170</v>
      </c>
      <c r="B97" s="23">
        <v>197.2</v>
      </c>
      <c r="C97" s="23">
        <v>0</v>
      </c>
      <c r="D97" s="23">
        <v>0</v>
      </c>
      <c r="E97" s="23">
        <v>197.2</v>
      </c>
      <c r="F97" s="22" t="s">
        <v>52</v>
      </c>
      <c r="G97" s="1" t="s">
        <v>110</v>
      </c>
      <c r="H97" s="1" t="s">
        <v>1117</v>
      </c>
      <c r="I97" s="1" t="s">
        <v>1135</v>
      </c>
      <c r="J97" s="1" t="s">
        <v>52</v>
      </c>
      <c r="K97" s="1" t="s">
        <v>52</v>
      </c>
    </row>
    <row r="98" spans="1:11" ht="20.100000000000001" customHeight="1" x14ac:dyDescent="0.3">
      <c r="A98" s="22" t="s">
        <v>1171</v>
      </c>
      <c r="B98" s="23">
        <v>0</v>
      </c>
      <c r="C98" s="23">
        <v>470.5</v>
      </c>
      <c r="D98" s="23">
        <v>0</v>
      </c>
      <c r="E98" s="23">
        <v>470.5</v>
      </c>
      <c r="F98" s="22" t="s">
        <v>52</v>
      </c>
      <c r="G98" s="1" t="s">
        <v>110</v>
      </c>
      <c r="H98" s="1" t="s">
        <v>1117</v>
      </c>
      <c r="I98" s="1" t="s">
        <v>1137</v>
      </c>
      <c r="J98" s="1" t="s">
        <v>52</v>
      </c>
      <c r="K98" s="1" t="s">
        <v>52</v>
      </c>
    </row>
    <row r="99" spans="1:11" ht="20.100000000000001" customHeight="1" x14ac:dyDescent="0.3">
      <c r="A99" s="22" t="s">
        <v>1172</v>
      </c>
      <c r="B99" s="23">
        <v>0</v>
      </c>
      <c r="C99" s="23">
        <v>0</v>
      </c>
      <c r="D99" s="23">
        <v>237.4</v>
      </c>
      <c r="E99" s="23">
        <v>237.4</v>
      </c>
      <c r="F99" s="22" t="s">
        <v>52</v>
      </c>
      <c r="G99" s="1" t="s">
        <v>110</v>
      </c>
      <c r="H99" s="1" t="s">
        <v>1117</v>
      </c>
      <c r="I99" s="1" t="s">
        <v>1139</v>
      </c>
      <c r="J99" s="1" t="s">
        <v>52</v>
      </c>
      <c r="K99" s="1" t="s">
        <v>52</v>
      </c>
    </row>
    <row r="100" spans="1:11" ht="20.100000000000001" customHeight="1" x14ac:dyDescent="0.3">
      <c r="A100" s="22" t="s">
        <v>1140</v>
      </c>
      <c r="B100" s="23">
        <v>197.2</v>
      </c>
      <c r="C100" s="23">
        <v>470.5</v>
      </c>
      <c r="D100" s="23">
        <v>237.4</v>
      </c>
      <c r="E100" s="23">
        <v>905.1</v>
      </c>
      <c r="F100" s="22" t="s">
        <v>52</v>
      </c>
      <c r="G100" s="1" t="s">
        <v>110</v>
      </c>
      <c r="H100" s="1" t="s">
        <v>1117</v>
      </c>
      <c r="I100" s="1" t="s">
        <v>1141</v>
      </c>
      <c r="J100" s="1" t="s">
        <v>52</v>
      </c>
      <c r="K100" s="1" t="s">
        <v>52</v>
      </c>
    </row>
    <row r="101" spans="1:11" ht="20.100000000000001" customHeight="1" x14ac:dyDescent="0.3">
      <c r="A101" s="22" t="s">
        <v>1119</v>
      </c>
      <c r="B101" s="23">
        <v>0</v>
      </c>
      <c r="C101" s="23">
        <v>0</v>
      </c>
      <c r="D101" s="23">
        <v>0</v>
      </c>
      <c r="E101" s="23">
        <v>0</v>
      </c>
      <c r="F101" s="22" t="s">
        <v>52</v>
      </c>
      <c r="G101" s="1" t="s">
        <v>110</v>
      </c>
      <c r="H101" s="1" t="s">
        <v>1117</v>
      </c>
      <c r="I101" s="1" t="s">
        <v>52</v>
      </c>
      <c r="J101" s="1" t="s">
        <v>52</v>
      </c>
      <c r="K101" s="1" t="s">
        <v>52</v>
      </c>
    </row>
    <row r="102" spans="1:11" ht="20.100000000000001" customHeight="1" x14ac:dyDescent="0.3">
      <c r="A102" s="22" t="s">
        <v>1173</v>
      </c>
      <c r="B102" s="23">
        <v>0</v>
      </c>
      <c r="C102" s="23">
        <v>0</v>
      </c>
      <c r="D102" s="23">
        <v>0</v>
      </c>
      <c r="E102" s="23">
        <v>0</v>
      </c>
      <c r="F102" s="22" t="s">
        <v>52</v>
      </c>
      <c r="G102" s="1" t="s">
        <v>110</v>
      </c>
      <c r="H102" s="1" t="s">
        <v>1117</v>
      </c>
      <c r="I102" s="1" t="s">
        <v>1174</v>
      </c>
      <c r="J102" s="1" t="s">
        <v>52</v>
      </c>
      <c r="K102" s="1" t="s">
        <v>52</v>
      </c>
    </row>
    <row r="103" spans="1:11" ht="20.100000000000001" customHeight="1" x14ac:dyDescent="0.3">
      <c r="A103" s="22" t="s">
        <v>1175</v>
      </c>
      <c r="B103" s="23">
        <v>0</v>
      </c>
      <c r="C103" s="23">
        <v>0</v>
      </c>
      <c r="D103" s="23">
        <v>0</v>
      </c>
      <c r="E103" s="23">
        <v>0</v>
      </c>
      <c r="F103" s="22" t="s">
        <v>52</v>
      </c>
      <c r="G103" s="1" t="s">
        <v>110</v>
      </c>
      <c r="H103" s="1" t="s">
        <v>1117</v>
      </c>
      <c r="I103" s="1" t="s">
        <v>1176</v>
      </c>
      <c r="J103" s="1" t="s">
        <v>52</v>
      </c>
      <c r="K103" s="1" t="s">
        <v>52</v>
      </c>
    </row>
    <row r="104" spans="1:11" ht="20.100000000000001" customHeight="1" x14ac:dyDescent="0.3">
      <c r="A104" s="22" t="s">
        <v>1119</v>
      </c>
      <c r="B104" s="23">
        <v>0</v>
      </c>
      <c r="C104" s="23">
        <v>0</v>
      </c>
      <c r="D104" s="23">
        <v>0</v>
      </c>
      <c r="E104" s="23">
        <v>0</v>
      </c>
      <c r="F104" s="22" t="s">
        <v>52</v>
      </c>
      <c r="G104" s="1" t="s">
        <v>110</v>
      </c>
      <c r="H104" s="1" t="s">
        <v>1117</v>
      </c>
      <c r="I104" s="1" t="s">
        <v>52</v>
      </c>
      <c r="J104" s="1" t="s">
        <v>52</v>
      </c>
      <c r="K104" s="1" t="s">
        <v>52</v>
      </c>
    </row>
    <row r="105" spans="1:11" ht="20.100000000000001" customHeight="1" x14ac:dyDescent="0.3">
      <c r="A105" s="22" t="s">
        <v>1146</v>
      </c>
      <c r="B105" s="23">
        <v>0</v>
      </c>
      <c r="C105" s="23">
        <v>0</v>
      </c>
      <c r="D105" s="23">
        <v>0</v>
      </c>
      <c r="E105" s="23">
        <v>0</v>
      </c>
      <c r="F105" s="22" t="s">
        <v>52</v>
      </c>
      <c r="G105" s="1" t="s">
        <v>110</v>
      </c>
      <c r="H105" s="1" t="s">
        <v>1117</v>
      </c>
      <c r="I105" s="1" t="s">
        <v>1147</v>
      </c>
      <c r="J105" s="1" t="s">
        <v>52</v>
      </c>
      <c r="K105" s="1" t="s">
        <v>52</v>
      </c>
    </row>
    <row r="106" spans="1:11" ht="20.100000000000001" customHeight="1" x14ac:dyDescent="0.3">
      <c r="A106" s="22" t="s">
        <v>1177</v>
      </c>
      <c r="B106" s="23">
        <v>0</v>
      </c>
      <c r="C106" s="23">
        <v>3319.1</v>
      </c>
      <c r="D106" s="23">
        <v>0</v>
      </c>
      <c r="E106" s="23">
        <v>3319.1</v>
      </c>
      <c r="F106" s="22" t="s">
        <v>52</v>
      </c>
      <c r="G106" s="1" t="s">
        <v>110</v>
      </c>
      <c r="H106" s="1" t="s">
        <v>1117</v>
      </c>
      <c r="I106" s="1" t="s">
        <v>1149</v>
      </c>
      <c r="J106" s="1" t="s">
        <v>52</v>
      </c>
      <c r="K106" s="1" t="s">
        <v>52</v>
      </c>
    </row>
    <row r="107" spans="1:11" ht="20.100000000000001" customHeight="1" x14ac:dyDescent="0.3">
      <c r="A107" s="22" t="s">
        <v>1140</v>
      </c>
      <c r="B107" s="23">
        <v>0</v>
      </c>
      <c r="C107" s="23">
        <v>3319.1</v>
      </c>
      <c r="D107" s="23">
        <v>0</v>
      </c>
      <c r="E107" s="23">
        <v>3319.1</v>
      </c>
      <c r="F107" s="22" t="s">
        <v>52</v>
      </c>
      <c r="G107" s="1" t="s">
        <v>110</v>
      </c>
      <c r="H107" s="1" t="s">
        <v>1117</v>
      </c>
      <c r="I107" s="1" t="s">
        <v>1141</v>
      </c>
      <c r="J107" s="1" t="s">
        <v>52</v>
      </c>
      <c r="K107" s="1" t="s">
        <v>52</v>
      </c>
    </row>
    <row r="108" spans="1:11" ht="20.100000000000001" customHeight="1" x14ac:dyDescent="0.3">
      <c r="A108" s="22" t="s">
        <v>1119</v>
      </c>
      <c r="B108" s="23">
        <v>0</v>
      </c>
      <c r="C108" s="23">
        <v>0</v>
      </c>
      <c r="D108" s="23">
        <v>0</v>
      </c>
      <c r="E108" s="23">
        <v>0</v>
      </c>
      <c r="F108" s="22" t="s">
        <v>52</v>
      </c>
      <c r="G108" s="1" t="s">
        <v>110</v>
      </c>
      <c r="H108" s="1" t="s">
        <v>1117</v>
      </c>
      <c r="I108" s="1" t="s">
        <v>52</v>
      </c>
      <c r="J108" s="1" t="s">
        <v>52</v>
      </c>
      <c r="K108" s="1" t="s">
        <v>52</v>
      </c>
    </row>
    <row r="109" spans="1:11" ht="20.100000000000001" customHeight="1" x14ac:dyDescent="0.3">
      <c r="A109" s="22" t="s">
        <v>1178</v>
      </c>
      <c r="B109" s="23">
        <v>0</v>
      </c>
      <c r="C109" s="23">
        <v>0</v>
      </c>
      <c r="D109" s="23">
        <v>0</v>
      </c>
      <c r="E109" s="23">
        <v>0</v>
      </c>
      <c r="F109" s="22" t="s">
        <v>52</v>
      </c>
      <c r="G109" s="1" t="s">
        <v>110</v>
      </c>
      <c r="H109" s="1" t="s">
        <v>1117</v>
      </c>
      <c r="I109" s="1" t="s">
        <v>1179</v>
      </c>
      <c r="J109" s="1" t="s">
        <v>52</v>
      </c>
      <c r="K109" s="1" t="s">
        <v>52</v>
      </c>
    </row>
    <row r="110" spans="1:11" ht="20.100000000000001" customHeight="1" x14ac:dyDescent="0.3">
      <c r="A110" s="22" t="s">
        <v>1180</v>
      </c>
      <c r="B110" s="23">
        <v>0</v>
      </c>
      <c r="C110" s="23">
        <v>0</v>
      </c>
      <c r="D110" s="23">
        <v>0</v>
      </c>
      <c r="E110" s="23">
        <v>0</v>
      </c>
      <c r="F110" s="22" t="s">
        <v>52</v>
      </c>
      <c r="G110" s="1" t="s">
        <v>110</v>
      </c>
      <c r="H110" s="1" t="s">
        <v>1117</v>
      </c>
      <c r="I110" s="1" t="s">
        <v>1181</v>
      </c>
      <c r="J110" s="1" t="s">
        <v>52</v>
      </c>
      <c r="K110" s="1" t="s">
        <v>52</v>
      </c>
    </row>
    <row r="111" spans="1:11" ht="20.100000000000001" customHeight="1" x14ac:dyDescent="0.3">
      <c r="A111" s="22" t="s">
        <v>1182</v>
      </c>
      <c r="B111" s="23">
        <v>0</v>
      </c>
      <c r="C111" s="23">
        <v>0</v>
      </c>
      <c r="D111" s="23">
        <v>0</v>
      </c>
      <c r="E111" s="23">
        <v>0</v>
      </c>
      <c r="F111" s="22" t="s">
        <v>52</v>
      </c>
      <c r="G111" s="1" t="s">
        <v>110</v>
      </c>
      <c r="H111" s="1" t="s">
        <v>1117</v>
      </c>
      <c r="I111" s="1" t="s">
        <v>1183</v>
      </c>
      <c r="J111" s="1" t="s">
        <v>52</v>
      </c>
      <c r="K111" s="1" t="s">
        <v>52</v>
      </c>
    </row>
    <row r="112" spans="1:11" ht="20.100000000000001" customHeight="1" x14ac:dyDescent="0.3">
      <c r="A112" s="22" t="s">
        <v>1184</v>
      </c>
      <c r="B112" s="23">
        <v>0</v>
      </c>
      <c r="C112" s="23">
        <v>0</v>
      </c>
      <c r="D112" s="23">
        <v>0</v>
      </c>
      <c r="E112" s="23">
        <v>0</v>
      </c>
      <c r="F112" s="22" t="s">
        <v>52</v>
      </c>
      <c r="G112" s="1" t="s">
        <v>110</v>
      </c>
      <c r="H112" s="1" t="s">
        <v>1117</v>
      </c>
      <c r="I112" s="1" t="s">
        <v>1185</v>
      </c>
      <c r="J112" s="1" t="s">
        <v>52</v>
      </c>
      <c r="K112" s="1" t="s">
        <v>52</v>
      </c>
    </row>
    <row r="113" spans="1:12" ht="20.100000000000001" customHeight="1" x14ac:dyDescent="0.3">
      <c r="A113" s="22" t="s">
        <v>1186</v>
      </c>
      <c r="B113" s="23">
        <v>0</v>
      </c>
      <c r="C113" s="23">
        <v>0</v>
      </c>
      <c r="D113" s="23">
        <v>0</v>
      </c>
      <c r="E113" s="23">
        <v>0</v>
      </c>
      <c r="F113" s="22" t="s">
        <v>52</v>
      </c>
      <c r="G113" s="1" t="s">
        <v>110</v>
      </c>
      <c r="H113" s="1" t="s">
        <v>1117</v>
      </c>
      <c r="I113" s="1" t="s">
        <v>1187</v>
      </c>
      <c r="J113" s="1" t="s">
        <v>52</v>
      </c>
      <c r="K113" s="1" t="s">
        <v>52</v>
      </c>
    </row>
    <row r="114" spans="1:12" ht="20.100000000000001" customHeight="1" x14ac:dyDescent="0.3">
      <c r="A114" s="22" t="s">
        <v>1159</v>
      </c>
      <c r="B114" s="23">
        <v>0</v>
      </c>
      <c r="C114" s="23">
        <v>0</v>
      </c>
      <c r="D114" s="23">
        <v>0</v>
      </c>
      <c r="E114" s="23">
        <v>0</v>
      </c>
      <c r="F114" s="22" t="s">
        <v>52</v>
      </c>
      <c r="G114" s="1" t="s">
        <v>110</v>
      </c>
      <c r="H114" s="1" t="s">
        <v>1117</v>
      </c>
      <c r="I114" s="1" t="s">
        <v>1160</v>
      </c>
      <c r="J114" s="1" t="s">
        <v>52</v>
      </c>
      <c r="K114" s="1" t="s">
        <v>52</v>
      </c>
    </row>
    <row r="115" spans="1:12" ht="20.100000000000001" customHeight="1" x14ac:dyDescent="0.3">
      <c r="A115" s="22" t="s">
        <v>1188</v>
      </c>
      <c r="B115" s="23">
        <v>0</v>
      </c>
      <c r="C115" s="23">
        <v>0</v>
      </c>
      <c r="D115" s="23">
        <v>0</v>
      </c>
      <c r="E115" s="23">
        <v>0</v>
      </c>
      <c r="F115" s="22" t="s">
        <v>52</v>
      </c>
      <c r="G115" s="1" t="s">
        <v>110</v>
      </c>
      <c r="H115" s="1" t="s">
        <v>1117</v>
      </c>
      <c r="I115" s="1" t="s">
        <v>1189</v>
      </c>
      <c r="J115" s="1" t="s">
        <v>52</v>
      </c>
      <c r="K115" s="1" t="s">
        <v>52</v>
      </c>
    </row>
    <row r="116" spans="1:12" ht="20.100000000000001" customHeight="1" x14ac:dyDescent="0.3">
      <c r="A116" s="22" t="s">
        <v>1190</v>
      </c>
      <c r="B116" s="23">
        <v>0</v>
      </c>
      <c r="C116" s="23">
        <v>0</v>
      </c>
      <c r="D116" s="23">
        <v>0</v>
      </c>
      <c r="E116" s="23">
        <v>0</v>
      </c>
      <c r="F116" s="22" t="s">
        <v>52</v>
      </c>
      <c r="G116" s="1" t="s">
        <v>110</v>
      </c>
      <c r="H116" s="1" t="s">
        <v>1117</v>
      </c>
      <c r="I116" s="1" t="s">
        <v>1191</v>
      </c>
      <c r="J116" s="1" t="s">
        <v>52</v>
      </c>
      <c r="K116" s="1" t="s">
        <v>52</v>
      </c>
    </row>
    <row r="117" spans="1:12" ht="20.100000000000001" customHeight="1" x14ac:dyDescent="0.3">
      <c r="A117" s="22" t="s">
        <v>1192</v>
      </c>
      <c r="B117" s="23">
        <v>0</v>
      </c>
      <c r="C117" s="23">
        <v>0</v>
      </c>
      <c r="D117" s="23">
        <v>0</v>
      </c>
      <c r="E117" s="23">
        <v>0</v>
      </c>
      <c r="F117" s="22" t="s">
        <v>52</v>
      </c>
      <c r="G117" s="1" t="s">
        <v>110</v>
      </c>
      <c r="H117" s="1" t="s">
        <v>1117</v>
      </c>
      <c r="I117" s="1" t="s">
        <v>1193</v>
      </c>
      <c r="J117" s="1" t="s">
        <v>52</v>
      </c>
      <c r="K117" s="1" t="s">
        <v>52</v>
      </c>
    </row>
    <row r="118" spans="1:12" ht="20.100000000000001" customHeight="1" x14ac:dyDescent="0.3">
      <c r="A118" s="22" t="s">
        <v>1194</v>
      </c>
      <c r="B118" s="23">
        <v>173.4</v>
      </c>
      <c r="C118" s="23">
        <v>0</v>
      </c>
      <c r="D118" s="23">
        <v>0</v>
      </c>
      <c r="E118" s="23">
        <v>173.4</v>
      </c>
      <c r="F118" s="22" t="s">
        <v>52</v>
      </c>
      <c r="G118" s="1" t="s">
        <v>110</v>
      </c>
      <c r="H118" s="1" t="s">
        <v>1117</v>
      </c>
      <c r="I118" s="1" t="s">
        <v>1195</v>
      </c>
      <c r="J118" s="1" t="s">
        <v>52</v>
      </c>
      <c r="K118" s="1" t="s">
        <v>52</v>
      </c>
    </row>
    <row r="119" spans="1:12" ht="20.100000000000001" customHeight="1" x14ac:dyDescent="0.3">
      <c r="A119" s="22" t="s">
        <v>1196</v>
      </c>
      <c r="B119" s="23">
        <v>0</v>
      </c>
      <c r="C119" s="23">
        <v>2894.9</v>
      </c>
      <c r="D119" s="23">
        <v>0</v>
      </c>
      <c r="E119" s="23">
        <v>2894.9</v>
      </c>
      <c r="F119" s="22" t="s">
        <v>52</v>
      </c>
      <c r="G119" s="1" t="s">
        <v>110</v>
      </c>
      <c r="H119" s="1" t="s">
        <v>1117</v>
      </c>
      <c r="I119" s="1" t="s">
        <v>1197</v>
      </c>
      <c r="J119" s="1" t="s">
        <v>52</v>
      </c>
      <c r="K119" s="1" t="s">
        <v>52</v>
      </c>
    </row>
    <row r="120" spans="1:12" ht="20.100000000000001" customHeight="1" x14ac:dyDescent="0.3">
      <c r="A120" s="22" t="s">
        <v>1198</v>
      </c>
      <c r="B120" s="23">
        <v>0</v>
      </c>
      <c r="C120" s="23">
        <v>0</v>
      </c>
      <c r="D120" s="23">
        <v>52.9</v>
      </c>
      <c r="E120" s="23">
        <v>52.9</v>
      </c>
      <c r="F120" s="22" t="s">
        <v>52</v>
      </c>
      <c r="G120" s="1" t="s">
        <v>110</v>
      </c>
      <c r="H120" s="1" t="s">
        <v>1117</v>
      </c>
      <c r="I120" s="1" t="s">
        <v>1199</v>
      </c>
      <c r="J120" s="1" t="s">
        <v>52</v>
      </c>
      <c r="K120" s="1" t="s">
        <v>52</v>
      </c>
    </row>
    <row r="121" spans="1:12" ht="20.100000000000001" customHeight="1" x14ac:dyDescent="0.3">
      <c r="A121" s="22" t="s">
        <v>1140</v>
      </c>
      <c r="B121" s="23">
        <v>173.4</v>
      </c>
      <c r="C121" s="23">
        <v>2894.9</v>
      </c>
      <c r="D121" s="23">
        <v>52.9</v>
      </c>
      <c r="E121" s="23">
        <v>3121.2</v>
      </c>
      <c r="F121" s="22" t="s">
        <v>52</v>
      </c>
      <c r="G121" s="1" t="s">
        <v>110</v>
      </c>
      <c r="H121" s="1" t="s">
        <v>1117</v>
      </c>
      <c r="I121" s="1" t="s">
        <v>1141</v>
      </c>
      <c r="J121" s="1" t="s">
        <v>52</v>
      </c>
      <c r="K121" s="1" t="s">
        <v>52</v>
      </c>
    </row>
    <row r="122" spans="1:12" ht="20.100000000000001" customHeight="1" x14ac:dyDescent="0.3">
      <c r="A122" s="22" t="s">
        <v>1119</v>
      </c>
      <c r="B122" s="23">
        <v>0</v>
      </c>
      <c r="C122" s="23">
        <v>0</v>
      </c>
      <c r="D122" s="23">
        <v>0</v>
      </c>
      <c r="E122" s="23">
        <v>0</v>
      </c>
      <c r="F122" s="22" t="s">
        <v>52</v>
      </c>
      <c r="G122" s="1" t="s">
        <v>110</v>
      </c>
      <c r="H122" s="1" t="s">
        <v>1117</v>
      </c>
      <c r="I122" s="1" t="s">
        <v>52</v>
      </c>
      <c r="J122" s="1" t="s">
        <v>52</v>
      </c>
      <c r="K122" s="1" t="s">
        <v>52</v>
      </c>
    </row>
    <row r="123" spans="1:12" ht="20.100000000000001" customHeight="1" x14ac:dyDescent="0.3">
      <c r="A123" s="22" t="s">
        <v>1200</v>
      </c>
      <c r="B123" s="23">
        <v>370.6</v>
      </c>
      <c r="C123" s="23">
        <v>6684.5</v>
      </c>
      <c r="D123" s="23">
        <v>290.3</v>
      </c>
      <c r="E123" s="23">
        <v>7345.4</v>
      </c>
      <c r="F123" s="22" t="s">
        <v>52</v>
      </c>
      <c r="G123" s="1" t="s">
        <v>110</v>
      </c>
      <c r="H123" s="1" t="s">
        <v>1117</v>
      </c>
      <c r="I123" s="1" t="s">
        <v>1201</v>
      </c>
      <c r="J123" s="1" t="s">
        <v>52</v>
      </c>
      <c r="K123" s="1" t="s">
        <v>52</v>
      </c>
    </row>
    <row r="124" spans="1:12" ht="20.100000000000001" customHeight="1" x14ac:dyDescent="0.3">
      <c r="A124" s="22" t="s">
        <v>1150</v>
      </c>
      <c r="B124" s="24">
        <v>370</v>
      </c>
      <c r="C124" s="24">
        <v>6684</v>
      </c>
      <c r="D124" s="24">
        <v>290</v>
      </c>
      <c r="E124" s="24">
        <v>7344</v>
      </c>
      <c r="F124" s="25"/>
    </row>
    <row r="125" spans="1:12" ht="20.100000000000001" customHeight="1" x14ac:dyDescent="0.3">
      <c r="A125" s="25"/>
      <c r="B125" s="25"/>
      <c r="C125" s="25"/>
      <c r="D125" s="25"/>
      <c r="E125" s="25"/>
      <c r="F125" s="25"/>
    </row>
    <row r="126" spans="1:12" ht="20.100000000000001" customHeight="1" x14ac:dyDescent="0.3">
      <c r="A126" s="25" t="s">
        <v>1227</v>
      </c>
      <c r="B126" s="25"/>
      <c r="C126" s="25"/>
      <c r="D126" s="25"/>
      <c r="E126" s="25"/>
      <c r="F126" s="22" t="s">
        <v>52</v>
      </c>
      <c r="G126" s="1" t="s">
        <v>273</v>
      </c>
      <c r="I126" s="1" t="s">
        <v>271</v>
      </c>
      <c r="J126" s="1" t="s">
        <v>272</v>
      </c>
      <c r="K126" s="1" t="s">
        <v>139</v>
      </c>
    </row>
    <row r="127" spans="1:12" ht="20.100000000000001" customHeight="1" x14ac:dyDescent="0.3">
      <c r="A127" s="22" t="s">
        <v>52</v>
      </c>
      <c r="B127" s="23"/>
      <c r="C127" s="23"/>
      <c r="D127" s="23"/>
      <c r="E127" s="23"/>
      <c r="F127" s="22" t="s">
        <v>52</v>
      </c>
      <c r="G127" s="1" t="s">
        <v>273</v>
      </c>
      <c r="H127" s="1" t="s">
        <v>1115</v>
      </c>
      <c r="I127" s="1" t="s">
        <v>52</v>
      </c>
      <c r="J127" s="1" t="s">
        <v>52</v>
      </c>
      <c r="K127" s="1" t="s">
        <v>52</v>
      </c>
      <c r="L127">
        <v>1</v>
      </c>
    </row>
    <row r="128" spans="1:12" ht="20.100000000000001" customHeight="1" x14ac:dyDescent="0.3">
      <c r="A128" s="22" t="s">
        <v>1228</v>
      </c>
      <c r="B128" s="23">
        <v>0</v>
      </c>
      <c r="C128" s="23">
        <v>0</v>
      </c>
      <c r="D128" s="23">
        <v>0</v>
      </c>
      <c r="E128" s="23">
        <v>0</v>
      </c>
      <c r="F128" s="22" t="s">
        <v>52</v>
      </c>
      <c r="G128" s="1" t="s">
        <v>273</v>
      </c>
      <c r="H128" s="1" t="s">
        <v>1117</v>
      </c>
      <c r="I128" s="1" t="s">
        <v>1229</v>
      </c>
      <c r="J128" s="1" t="s">
        <v>52</v>
      </c>
      <c r="K128" s="1" t="s">
        <v>52</v>
      </c>
    </row>
    <row r="129" spans="1:11" ht="20.100000000000001" customHeight="1" x14ac:dyDescent="0.3">
      <c r="A129" s="22" t="s">
        <v>1230</v>
      </c>
      <c r="B129" s="23">
        <v>0</v>
      </c>
      <c r="C129" s="23">
        <v>0</v>
      </c>
      <c r="D129" s="23">
        <v>0</v>
      </c>
      <c r="E129" s="23">
        <v>0</v>
      </c>
      <c r="F129" s="22" t="s">
        <v>52</v>
      </c>
      <c r="G129" s="1" t="s">
        <v>273</v>
      </c>
      <c r="H129" s="1" t="s">
        <v>1117</v>
      </c>
      <c r="I129" s="1" t="s">
        <v>1231</v>
      </c>
      <c r="J129" s="1" t="s">
        <v>52</v>
      </c>
      <c r="K129" s="1" t="s">
        <v>52</v>
      </c>
    </row>
    <row r="130" spans="1:11" ht="20.100000000000001" customHeight="1" x14ac:dyDescent="0.3">
      <c r="A130" s="22" t="s">
        <v>1232</v>
      </c>
      <c r="B130" s="23">
        <v>0</v>
      </c>
      <c r="C130" s="23">
        <v>0</v>
      </c>
      <c r="D130" s="23">
        <v>0</v>
      </c>
      <c r="E130" s="23">
        <v>0</v>
      </c>
      <c r="F130" s="22" t="s">
        <v>52</v>
      </c>
      <c r="G130" s="1" t="s">
        <v>273</v>
      </c>
      <c r="H130" s="1" t="s">
        <v>1117</v>
      </c>
      <c r="I130" s="1" t="s">
        <v>1233</v>
      </c>
      <c r="J130" s="1" t="s">
        <v>52</v>
      </c>
      <c r="K130" s="1" t="s">
        <v>52</v>
      </c>
    </row>
    <row r="131" spans="1:11" ht="20.100000000000001" customHeight="1" x14ac:dyDescent="0.3">
      <c r="A131" s="22" t="s">
        <v>1119</v>
      </c>
      <c r="B131" s="23">
        <v>0</v>
      </c>
      <c r="C131" s="23">
        <v>0</v>
      </c>
      <c r="D131" s="23">
        <v>0</v>
      </c>
      <c r="E131" s="23">
        <v>0</v>
      </c>
      <c r="F131" s="22" t="s">
        <v>52</v>
      </c>
      <c r="G131" s="1" t="s">
        <v>273</v>
      </c>
      <c r="H131" s="1" t="s">
        <v>1117</v>
      </c>
      <c r="I131" s="1" t="s">
        <v>52</v>
      </c>
      <c r="J131" s="1" t="s">
        <v>52</v>
      </c>
      <c r="K131" s="1" t="s">
        <v>52</v>
      </c>
    </row>
    <row r="132" spans="1:11" ht="20.100000000000001" customHeight="1" x14ac:dyDescent="0.3">
      <c r="A132" s="22" t="s">
        <v>1234</v>
      </c>
      <c r="B132" s="23">
        <v>0</v>
      </c>
      <c r="C132" s="23">
        <v>0</v>
      </c>
      <c r="D132" s="23">
        <v>0</v>
      </c>
      <c r="E132" s="23">
        <v>0</v>
      </c>
      <c r="F132" s="22" t="s">
        <v>52</v>
      </c>
      <c r="G132" s="1" t="s">
        <v>273</v>
      </c>
      <c r="H132" s="1" t="s">
        <v>1117</v>
      </c>
      <c r="I132" s="1" t="s">
        <v>1235</v>
      </c>
      <c r="J132" s="1" t="s">
        <v>52</v>
      </c>
      <c r="K132" s="1" t="s">
        <v>52</v>
      </c>
    </row>
    <row r="133" spans="1:11" ht="20.100000000000001" customHeight="1" x14ac:dyDescent="0.3">
      <c r="A133" s="22" t="s">
        <v>1236</v>
      </c>
      <c r="B133" s="23">
        <v>0</v>
      </c>
      <c r="C133" s="23">
        <v>0</v>
      </c>
      <c r="D133" s="23">
        <v>0</v>
      </c>
      <c r="E133" s="23">
        <v>0</v>
      </c>
      <c r="F133" s="22" t="s">
        <v>52</v>
      </c>
      <c r="G133" s="1" t="s">
        <v>273</v>
      </c>
      <c r="H133" s="1" t="s">
        <v>1117</v>
      </c>
      <c r="I133" s="1" t="s">
        <v>1237</v>
      </c>
      <c r="J133" s="1" t="s">
        <v>52</v>
      </c>
      <c r="K133" s="1" t="s">
        <v>52</v>
      </c>
    </row>
    <row r="134" spans="1:11" ht="20.100000000000001" customHeight="1" x14ac:dyDescent="0.3">
      <c r="A134" s="22" t="s">
        <v>1238</v>
      </c>
      <c r="B134" s="23">
        <v>0</v>
      </c>
      <c r="C134" s="23">
        <v>0</v>
      </c>
      <c r="D134" s="23">
        <v>0</v>
      </c>
      <c r="E134" s="23">
        <v>0</v>
      </c>
      <c r="F134" s="22" t="s">
        <v>52</v>
      </c>
      <c r="G134" s="1" t="s">
        <v>273</v>
      </c>
      <c r="H134" s="1" t="s">
        <v>1117</v>
      </c>
      <c r="I134" s="1" t="s">
        <v>1239</v>
      </c>
      <c r="J134" s="1" t="s">
        <v>52</v>
      </c>
      <c r="K134" s="1" t="s">
        <v>52</v>
      </c>
    </row>
    <row r="135" spans="1:11" ht="20.100000000000001" customHeight="1" x14ac:dyDescent="0.3">
      <c r="A135" s="22" t="s">
        <v>1119</v>
      </c>
      <c r="B135" s="23">
        <v>0</v>
      </c>
      <c r="C135" s="23">
        <v>0</v>
      </c>
      <c r="D135" s="23">
        <v>0</v>
      </c>
      <c r="E135" s="23">
        <v>0</v>
      </c>
      <c r="F135" s="22" t="s">
        <v>52</v>
      </c>
      <c r="G135" s="1" t="s">
        <v>273</v>
      </c>
      <c r="H135" s="1" t="s">
        <v>1117</v>
      </c>
      <c r="I135" s="1" t="s">
        <v>52</v>
      </c>
      <c r="J135" s="1" t="s">
        <v>52</v>
      </c>
      <c r="K135" s="1" t="s">
        <v>52</v>
      </c>
    </row>
    <row r="136" spans="1:11" ht="20.100000000000001" customHeight="1" x14ac:dyDescent="0.3">
      <c r="A136" s="22" t="s">
        <v>1240</v>
      </c>
      <c r="B136" s="23">
        <v>0</v>
      </c>
      <c r="C136" s="23">
        <v>0</v>
      </c>
      <c r="D136" s="23">
        <v>0</v>
      </c>
      <c r="E136" s="23">
        <v>0</v>
      </c>
      <c r="F136" s="22" t="s">
        <v>52</v>
      </c>
      <c r="G136" s="1" t="s">
        <v>273</v>
      </c>
      <c r="H136" s="1" t="s">
        <v>1117</v>
      </c>
      <c r="I136" s="1" t="s">
        <v>1241</v>
      </c>
      <c r="J136" s="1" t="s">
        <v>52</v>
      </c>
      <c r="K136" s="1" t="s">
        <v>52</v>
      </c>
    </row>
    <row r="137" spans="1:11" ht="20.100000000000001" customHeight="1" x14ac:dyDescent="0.3">
      <c r="A137" s="22" t="s">
        <v>1242</v>
      </c>
      <c r="B137" s="23">
        <v>0</v>
      </c>
      <c r="C137" s="23">
        <v>0</v>
      </c>
      <c r="D137" s="23">
        <v>0</v>
      </c>
      <c r="E137" s="23">
        <v>0</v>
      </c>
      <c r="F137" s="22" t="s">
        <v>52</v>
      </c>
      <c r="G137" s="1" t="s">
        <v>273</v>
      </c>
      <c r="H137" s="1" t="s">
        <v>1117</v>
      </c>
      <c r="I137" s="1" t="s">
        <v>1243</v>
      </c>
      <c r="J137" s="1" t="s">
        <v>52</v>
      </c>
      <c r="K137" s="1" t="s">
        <v>52</v>
      </c>
    </row>
    <row r="138" spans="1:11" ht="20.100000000000001" customHeight="1" x14ac:dyDescent="0.3">
      <c r="A138" s="22" t="s">
        <v>1244</v>
      </c>
      <c r="B138" s="23">
        <v>0</v>
      </c>
      <c r="C138" s="23">
        <v>0</v>
      </c>
      <c r="D138" s="23">
        <v>0</v>
      </c>
      <c r="E138" s="23">
        <v>0</v>
      </c>
      <c r="F138" s="22" t="s">
        <v>52</v>
      </c>
      <c r="G138" s="1" t="s">
        <v>273</v>
      </c>
      <c r="H138" s="1" t="s">
        <v>1117</v>
      </c>
      <c r="I138" s="1" t="s">
        <v>1245</v>
      </c>
      <c r="J138" s="1" t="s">
        <v>52</v>
      </c>
      <c r="K138" s="1" t="s">
        <v>52</v>
      </c>
    </row>
    <row r="139" spans="1:11" ht="20.100000000000001" customHeight="1" x14ac:dyDescent="0.3">
      <c r="A139" s="22" t="s">
        <v>1246</v>
      </c>
      <c r="B139" s="23">
        <v>0</v>
      </c>
      <c r="C139" s="23">
        <v>0</v>
      </c>
      <c r="D139" s="23">
        <v>0</v>
      </c>
      <c r="E139" s="23">
        <v>0</v>
      </c>
      <c r="F139" s="22" t="s">
        <v>52</v>
      </c>
      <c r="G139" s="1" t="s">
        <v>273</v>
      </c>
      <c r="H139" s="1" t="s">
        <v>1117</v>
      </c>
      <c r="I139" s="1" t="s">
        <v>1247</v>
      </c>
      <c r="J139" s="1" t="s">
        <v>52</v>
      </c>
      <c r="K139" s="1" t="s">
        <v>52</v>
      </c>
    </row>
    <row r="140" spans="1:11" ht="20.100000000000001" customHeight="1" x14ac:dyDescent="0.3">
      <c r="A140" s="22" t="s">
        <v>1248</v>
      </c>
      <c r="B140" s="23">
        <v>0</v>
      </c>
      <c r="C140" s="23">
        <v>0</v>
      </c>
      <c r="D140" s="23">
        <v>0</v>
      </c>
      <c r="E140" s="23">
        <v>0</v>
      </c>
      <c r="F140" s="22" t="s">
        <v>52</v>
      </c>
      <c r="G140" s="1" t="s">
        <v>273</v>
      </c>
      <c r="H140" s="1" t="s">
        <v>1117</v>
      </c>
      <c r="I140" s="1" t="s">
        <v>1249</v>
      </c>
      <c r="J140" s="1" t="s">
        <v>52</v>
      </c>
      <c r="K140" s="1" t="s">
        <v>52</v>
      </c>
    </row>
    <row r="141" spans="1:11" ht="20.100000000000001" customHeight="1" x14ac:dyDescent="0.3">
      <c r="A141" s="22" t="s">
        <v>1250</v>
      </c>
      <c r="B141" s="23">
        <v>0</v>
      </c>
      <c r="C141" s="23">
        <v>0</v>
      </c>
      <c r="D141" s="23">
        <v>0</v>
      </c>
      <c r="E141" s="23">
        <v>0</v>
      </c>
      <c r="F141" s="22" t="s">
        <v>52</v>
      </c>
      <c r="G141" s="1" t="s">
        <v>273</v>
      </c>
      <c r="H141" s="1" t="s">
        <v>1117</v>
      </c>
      <c r="I141" s="1" t="s">
        <v>1251</v>
      </c>
      <c r="J141" s="1" t="s">
        <v>52</v>
      </c>
      <c r="K141" s="1" t="s">
        <v>52</v>
      </c>
    </row>
    <row r="142" spans="1:11" ht="20.100000000000001" customHeight="1" x14ac:dyDescent="0.3">
      <c r="A142" s="22" t="s">
        <v>1252</v>
      </c>
      <c r="B142" s="23">
        <v>0</v>
      </c>
      <c r="C142" s="23">
        <v>0</v>
      </c>
      <c r="D142" s="23">
        <v>0</v>
      </c>
      <c r="E142" s="23">
        <v>0</v>
      </c>
      <c r="F142" s="22" t="s">
        <v>52</v>
      </c>
      <c r="G142" s="1" t="s">
        <v>273</v>
      </c>
      <c r="H142" s="1" t="s">
        <v>1117</v>
      </c>
      <c r="I142" s="1" t="s">
        <v>1253</v>
      </c>
      <c r="J142" s="1" t="s">
        <v>52</v>
      </c>
      <c r="K142" s="1" t="s">
        <v>52</v>
      </c>
    </row>
    <row r="143" spans="1:11" ht="20.100000000000001" customHeight="1" x14ac:dyDescent="0.3">
      <c r="A143" s="22" t="s">
        <v>1254</v>
      </c>
      <c r="B143" s="23">
        <v>0</v>
      </c>
      <c r="C143" s="23">
        <v>0</v>
      </c>
      <c r="D143" s="23">
        <v>0</v>
      </c>
      <c r="E143" s="23">
        <v>0</v>
      </c>
      <c r="F143" s="22" t="s">
        <v>52</v>
      </c>
      <c r="G143" s="1" t="s">
        <v>273</v>
      </c>
      <c r="H143" s="1" t="s">
        <v>1117</v>
      </c>
      <c r="I143" s="1" t="s">
        <v>1255</v>
      </c>
      <c r="J143" s="1" t="s">
        <v>52</v>
      </c>
      <c r="K143" s="1" t="s">
        <v>52</v>
      </c>
    </row>
    <row r="144" spans="1:11" ht="20.100000000000001" customHeight="1" x14ac:dyDescent="0.3">
      <c r="A144" s="22" t="s">
        <v>1256</v>
      </c>
      <c r="B144" s="23">
        <v>0</v>
      </c>
      <c r="C144" s="23">
        <v>0</v>
      </c>
      <c r="D144" s="23">
        <v>0</v>
      </c>
      <c r="E144" s="23">
        <v>0</v>
      </c>
      <c r="F144" s="22" t="s">
        <v>52</v>
      </c>
      <c r="G144" s="1" t="s">
        <v>273</v>
      </c>
      <c r="H144" s="1" t="s">
        <v>1117</v>
      </c>
      <c r="I144" s="1" t="s">
        <v>1257</v>
      </c>
      <c r="J144" s="1" t="s">
        <v>52</v>
      </c>
      <c r="K144" s="1" t="s">
        <v>52</v>
      </c>
    </row>
    <row r="145" spans="1:11" ht="20.100000000000001" customHeight="1" x14ac:dyDescent="0.3">
      <c r="A145" s="22" t="s">
        <v>1258</v>
      </c>
      <c r="B145" s="23">
        <v>0</v>
      </c>
      <c r="C145" s="23">
        <v>0</v>
      </c>
      <c r="D145" s="23">
        <v>0</v>
      </c>
      <c r="E145" s="23">
        <v>0</v>
      </c>
      <c r="F145" s="22" t="s">
        <v>52</v>
      </c>
      <c r="G145" s="1" t="s">
        <v>273</v>
      </c>
      <c r="H145" s="1" t="s">
        <v>1117</v>
      </c>
      <c r="I145" s="1" t="s">
        <v>1259</v>
      </c>
      <c r="J145" s="1" t="s">
        <v>52</v>
      </c>
      <c r="K145" s="1" t="s">
        <v>52</v>
      </c>
    </row>
    <row r="146" spans="1:11" ht="20.100000000000001" customHeight="1" x14ac:dyDescent="0.3">
      <c r="A146" s="22" t="s">
        <v>1260</v>
      </c>
      <c r="B146" s="23">
        <v>0</v>
      </c>
      <c r="C146" s="23">
        <v>0</v>
      </c>
      <c r="D146" s="23">
        <v>0</v>
      </c>
      <c r="E146" s="23">
        <v>0</v>
      </c>
      <c r="F146" s="22" t="s">
        <v>52</v>
      </c>
      <c r="G146" s="1" t="s">
        <v>273</v>
      </c>
      <c r="H146" s="1" t="s">
        <v>1117</v>
      </c>
      <c r="I146" s="1" t="s">
        <v>1261</v>
      </c>
      <c r="J146" s="1" t="s">
        <v>52</v>
      </c>
      <c r="K146" s="1" t="s">
        <v>52</v>
      </c>
    </row>
    <row r="147" spans="1:11" ht="20.100000000000001" customHeight="1" x14ac:dyDescent="0.3">
      <c r="A147" s="22" t="s">
        <v>1262</v>
      </c>
      <c r="B147" s="23">
        <v>0</v>
      </c>
      <c r="C147" s="23">
        <v>0</v>
      </c>
      <c r="D147" s="23">
        <v>0</v>
      </c>
      <c r="E147" s="23">
        <v>0</v>
      </c>
      <c r="F147" s="22" t="s">
        <v>52</v>
      </c>
      <c r="G147" s="1" t="s">
        <v>273</v>
      </c>
      <c r="H147" s="1" t="s">
        <v>1117</v>
      </c>
      <c r="I147" s="1" t="s">
        <v>1263</v>
      </c>
      <c r="J147" s="1" t="s">
        <v>52</v>
      </c>
      <c r="K147" s="1" t="s">
        <v>52</v>
      </c>
    </row>
    <row r="148" spans="1:11" ht="20.100000000000001" customHeight="1" x14ac:dyDescent="0.3">
      <c r="A148" s="22" t="s">
        <v>1264</v>
      </c>
      <c r="B148" s="23">
        <v>0</v>
      </c>
      <c r="C148" s="23">
        <v>0</v>
      </c>
      <c r="D148" s="23">
        <v>0</v>
      </c>
      <c r="E148" s="23">
        <v>0</v>
      </c>
      <c r="F148" s="22" t="s">
        <v>52</v>
      </c>
      <c r="G148" s="1" t="s">
        <v>273</v>
      </c>
      <c r="H148" s="1" t="s">
        <v>1117</v>
      </c>
      <c r="I148" s="1" t="s">
        <v>1265</v>
      </c>
      <c r="J148" s="1" t="s">
        <v>52</v>
      </c>
      <c r="K148" s="1" t="s">
        <v>52</v>
      </c>
    </row>
    <row r="149" spans="1:11" ht="20.100000000000001" customHeight="1" x14ac:dyDescent="0.3">
      <c r="A149" s="22" t="s">
        <v>1266</v>
      </c>
      <c r="B149" s="23">
        <v>0</v>
      </c>
      <c r="C149" s="23">
        <v>0</v>
      </c>
      <c r="D149" s="23">
        <v>0</v>
      </c>
      <c r="E149" s="23">
        <v>0</v>
      </c>
      <c r="F149" s="22" t="s">
        <v>52</v>
      </c>
      <c r="G149" s="1" t="s">
        <v>273</v>
      </c>
      <c r="H149" s="1" t="s">
        <v>1117</v>
      </c>
      <c r="I149" s="1" t="s">
        <v>1267</v>
      </c>
      <c r="J149" s="1" t="s">
        <v>52</v>
      </c>
      <c r="K149" s="1" t="s">
        <v>52</v>
      </c>
    </row>
    <row r="150" spans="1:11" ht="20.100000000000001" customHeight="1" x14ac:dyDescent="0.3">
      <c r="A150" s="22" t="s">
        <v>1268</v>
      </c>
      <c r="B150" s="23">
        <v>0</v>
      </c>
      <c r="C150" s="23">
        <v>0</v>
      </c>
      <c r="D150" s="23">
        <v>0</v>
      </c>
      <c r="E150" s="23">
        <v>0</v>
      </c>
      <c r="F150" s="22" t="s">
        <v>52</v>
      </c>
      <c r="G150" s="1" t="s">
        <v>273</v>
      </c>
      <c r="H150" s="1" t="s">
        <v>1117</v>
      </c>
      <c r="I150" s="1" t="s">
        <v>1269</v>
      </c>
      <c r="J150" s="1" t="s">
        <v>52</v>
      </c>
      <c r="K150" s="1" t="s">
        <v>52</v>
      </c>
    </row>
    <row r="151" spans="1:11" ht="20.100000000000001" customHeight="1" x14ac:dyDescent="0.3">
      <c r="A151" s="22" t="s">
        <v>1270</v>
      </c>
      <c r="B151" s="23">
        <v>0</v>
      </c>
      <c r="C151" s="23">
        <v>0</v>
      </c>
      <c r="D151" s="23">
        <v>0</v>
      </c>
      <c r="E151" s="23">
        <v>0</v>
      </c>
      <c r="F151" s="22" t="s">
        <v>52</v>
      </c>
      <c r="G151" s="1" t="s">
        <v>273</v>
      </c>
      <c r="H151" s="1" t="s">
        <v>1117</v>
      </c>
      <c r="I151" s="1" t="s">
        <v>1271</v>
      </c>
      <c r="J151" s="1" t="s">
        <v>52</v>
      </c>
      <c r="K151" s="1" t="s">
        <v>52</v>
      </c>
    </row>
    <row r="152" spans="1:11" ht="20.100000000000001" customHeight="1" x14ac:dyDescent="0.3">
      <c r="A152" s="22" t="s">
        <v>1272</v>
      </c>
      <c r="B152" s="23">
        <v>0</v>
      </c>
      <c r="C152" s="23">
        <v>0</v>
      </c>
      <c r="D152" s="23">
        <v>0</v>
      </c>
      <c r="E152" s="23">
        <v>0</v>
      </c>
      <c r="F152" s="22" t="s">
        <v>52</v>
      </c>
      <c r="G152" s="1" t="s">
        <v>273</v>
      </c>
      <c r="H152" s="1" t="s">
        <v>1117</v>
      </c>
      <c r="I152" s="1" t="s">
        <v>1273</v>
      </c>
      <c r="J152" s="1" t="s">
        <v>52</v>
      </c>
      <c r="K152" s="1" t="s">
        <v>52</v>
      </c>
    </row>
    <row r="153" spans="1:11" ht="20.100000000000001" customHeight="1" x14ac:dyDescent="0.3">
      <c r="A153" s="22" t="s">
        <v>1274</v>
      </c>
      <c r="B153" s="23">
        <v>0</v>
      </c>
      <c r="C153" s="23">
        <v>0</v>
      </c>
      <c r="D153" s="23">
        <v>0</v>
      </c>
      <c r="E153" s="23">
        <v>0</v>
      </c>
      <c r="F153" s="22" t="s">
        <v>52</v>
      </c>
      <c r="G153" s="1" t="s">
        <v>273</v>
      </c>
      <c r="H153" s="1" t="s">
        <v>1117</v>
      </c>
      <c r="I153" s="1" t="s">
        <v>1275</v>
      </c>
      <c r="J153" s="1" t="s">
        <v>52</v>
      </c>
      <c r="K153" s="1" t="s">
        <v>52</v>
      </c>
    </row>
    <row r="154" spans="1:11" ht="20.100000000000001" customHeight="1" x14ac:dyDescent="0.3">
      <c r="A154" s="22" t="s">
        <v>1276</v>
      </c>
      <c r="B154" s="23">
        <v>0</v>
      </c>
      <c r="C154" s="23">
        <v>0</v>
      </c>
      <c r="D154" s="23">
        <v>0</v>
      </c>
      <c r="E154" s="23">
        <v>0</v>
      </c>
      <c r="F154" s="22" t="s">
        <v>52</v>
      </c>
      <c r="G154" s="1" t="s">
        <v>273</v>
      </c>
      <c r="H154" s="1" t="s">
        <v>1117</v>
      </c>
      <c r="I154" s="1" t="s">
        <v>1277</v>
      </c>
      <c r="J154" s="1" t="s">
        <v>52</v>
      </c>
      <c r="K154" s="1" t="s">
        <v>52</v>
      </c>
    </row>
    <row r="155" spans="1:11" ht="20.100000000000001" customHeight="1" x14ac:dyDescent="0.3">
      <c r="A155" s="22" t="s">
        <v>1278</v>
      </c>
      <c r="B155" s="23">
        <v>0</v>
      </c>
      <c r="C155" s="23">
        <v>0</v>
      </c>
      <c r="D155" s="23">
        <v>0</v>
      </c>
      <c r="E155" s="23">
        <v>0</v>
      </c>
      <c r="F155" s="22" t="s">
        <v>52</v>
      </c>
      <c r="G155" s="1" t="s">
        <v>273</v>
      </c>
      <c r="H155" s="1" t="s">
        <v>1117</v>
      </c>
      <c r="I155" s="1" t="s">
        <v>1279</v>
      </c>
      <c r="J155" s="1" t="s">
        <v>52</v>
      </c>
      <c r="K155" s="1" t="s">
        <v>52</v>
      </c>
    </row>
    <row r="156" spans="1:11" ht="20.100000000000001" customHeight="1" x14ac:dyDescent="0.3">
      <c r="A156" s="22" t="s">
        <v>1280</v>
      </c>
      <c r="B156" s="23">
        <v>0</v>
      </c>
      <c r="C156" s="23">
        <v>0</v>
      </c>
      <c r="D156" s="23">
        <v>0</v>
      </c>
      <c r="E156" s="23">
        <v>0</v>
      </c>
      <c r="F156" s="22" t="s">
        <v>52</v>
      </c>
      <c r="G156" s="1" t="s">
        <v>273</v>
      </c>
      <c r="H156" s="1" t="s">
        <v>1117</v>
      </c>
      <c r="I156" s="1" t="s">
        <v>1281</v>
      </c>
      <c r="J156" s="1" t="s">
        <v>52</v>
      </c>
      <c r="K156" s="1" t="s">
        <v>52</v>
      </c>
    </row>
    <row r="157" spans="1:11" ht="20.100000000000001" customHeight="1" x14ac:dyDescent="0.3">
      <c r="A157" s="22" t="s">
        <v>1282</v>
      </c>
      <c r="B157" s="23">
        <v>0</v>
      </c>
      <c r="C157" s="23">
        <v>0</v>
      </c>
      <c r="D157" s="23">
        <v>0</v>
      </c>
      <c r="E157" s="23">
        <v>0</v>
      </c>
      <c r="F157" s="22" t="s">
        <v>52</v>
      </c>
      <c r="G157" s="1" t="s">
        <v>273</v>
      </c>
      <c r="H157" s="1" t="s">
        <v>1117</v>
      </c>
      <c r="I157" s="1" t="s">
        <v>1283</v>
      </c>
      <c r="J157" s="1" t="s">
        <v>52</v>
      </c>
      <c r="K157" s="1" t="s">
        <v>52</v>
      </c>
    </row>
    <row r="158" spans="1:11" ht="20.100000000000001" customHeight="1" x14ac:dyDescent="0.3">
      <c r="A158" s="22" t="s">
        <v>1284</v>
      </c>
      <c r="B158" s="23">
        <v>0</v>
      </c>
      <c r="C158" s="23">
        <v>0</v>
      </c>
      <c r="D158" s="23">
        <v>71.5</v>
      </c>
      <c r="E158" s="23">
        <v>71.5</v>
      </c>
      <c r="F158" s="22" t="s">
        <v>52</v>
      </c>
      <c r="G158" s="1" t="s">
        <v>273</v>
      </c>
      <c r="H158" s="1" t="s">
        <v>1117</v>
      </c>
      <c r="I158" s="1" t="s">
        <v>1285</v>
      </c>
      <c r="J158" s="1" t="s">
        <v>52</v>
      </c>
      <c r="K158" s="1" t="s">
        <v>52</v>
      </c>
    </row>
    <row r="159" spans="1:11" ht="20.100000000000001" customHeight="1" x14ac:dyDescent="0.3">
      <c r="A159" s="22" t="s">
        <v>1286</v>
      </c>
      <c r="B159" s="23">
        <v>0</v>
      </c>
      <c r="C159" s="23">
        <v>0</v>
      </c>
      <c r="D159" s="23">
        <v>3632.7</v>
      </c>
      <c r="E159" s="23">
        <v>3632.7</v>
      </c>
      <c r="F159" s="22" t="s">
        <v>52</v>
      </c>
      <c r="G159" s="1" t="s">
        <v>273</v>
      </c>
      <c r="H159" s="1" t="s">
        <v>1117</v>
      </c>
      <c r="I159" s="1" t="s">
        <v>1287</v>
      </c>
      <c r="J159" s="1" t="s">
        <v>52</v>
      </c>
      <c r="K159" s="1" t="s">
        <v>52</v>
      </c>
    </row>
    <row r="160" spans="1:11" ht="20.100000000000001" customHeight="1" x14ac:dyDescent="0.3">
      <c r="A160" s="22" t="s">
        <v>1288</v>
      </c>
      <c r="B160" s="23">
        <v>0</v>
      </c>
      <c r="C160" s="23">
        <v>0</v>
      </c>
      <c r="D160" s="23">
        <v>1290.4000000000001</v>
      </c>
      <c r="E160" s="23">
        <v>1290.4000000000001</v>
      </c>
      <c r="F160" s="22" t="s">
        <v>52</v>
      </c>
      <c r="G160" s="1" t="s">
        <v>273</v>
      </c>
      <c r="H160" s="1" t="s">
        <v>1117</v>
      </c>
      <c r="I160" s="1" t="s">
        <v>1289</v>
      </c>
      <c r="J160" s="1" t="s">
        <v>52</v>
      </c>
      <c r="K160" s="1" t="s">
        <v>52</v>
      </c>
    </row>
    <row r="161" spans="1:11" ht="20.100000000000001" customHeight="1" x14ac:dyDescent="0.3">
      <c r="A161" s="22" t="s">
        <v>1140</v>
      </c>
      <c r="B161" s="23">
        <v>0</v>
      </c>
      <c r="C161" s="23">
        <v>0</v>
      </c>
      <c r="D161" s="23">
        <v>4994.6000000000004</v>
      </c>
      <c r="E161" s="23">
        <v>4994.6000000000004</v>
      </c>
      <c r="F161" s="22" t="s">
        <v>52</v>
      </c>
      <c r="G161" s="1" t="s">
        <v>273</v>
      </c>
      <c r="H161" s="1" t="s">
        <v>1117</v>
      </c>
      <c r="I161" s="1" t="s">
        <v>1141</v>
      </c>
      <c r="J161" s="1" t="s">
        <v>52</v>
      </c>
      <c r="K161" s="1" t="s">
        <v>52</v>
      </c>
    </row>
    <row r="162" spans="1:11" ht="20.100000000000001" customHeight="1" x14ac:dyDescent="0.3">
      <c r="A162" s="22" t="s">
        <v>1119</v>
      </c>
      <c r="B162" s="23">
        <v>0</v>
      </c>
      <c r="C162" s="23">
        <v>0</v>
      </c>
      <c r="D162" s="23">
        <v>0</v>
      </c>
      <c r="E162" s="23">
        <v>0</v>
      </c>
      <c r="F162" s="22" t="s">
        <v>52</v>
      </c>
      <c r="G162" s="1" t="s">
        <v>273</v>
      </c>
      <c r="H162" s="1" t="s">
        <v>1117</v>
      </c>
      <c r="I162" s="1" t="s">
        <v>52</v>
      </c>
      <c r="J162" s="1" t="s">
        <v>52</v>
      </c>
      <c r="K162" s="1" t="s">
        <v>52</v>
      </c>
    </row>
    <row r="163" spans="1:11" ht="20.100000000000001" customHeight="1" x14ac:dyDescent="0.3">
      <c r="A163" s="22" t="s">
        <v>1290</v>
      </c>
      <c r="B163" s="23">
        <v>0</v>
      </c>
      <c r="C163" s="23">
        <v>0</v>
      </c>
      <c r="D163" s="23">
        <v>0</v>
      </c>
      <c r="E163" s="23">
        <v>0</v>
      </c>
      <c r="F163" s="22" t="s">
        <v>52</v>
      </c>
      <c r="G163" s="1" t="s">
        <v>273</v>
      </c>
      <c r="H163" s="1" t="s">
        <v>1117</v>
      </c>
      <c r="I163" s="1" t="s">
        <v>1291</v>
      </c>
      <c r="J163" s="1" t="s">
        <v>52</v>
      </c>
      <c r="K163" s="1" t="s">
        <v>52</v>
      </c>
    </row>
    <row r="164" spans="1:11" ht="20.100000000000001" customHeight="1" x14ac:dyDescent="0.3">
      <c r="A164" s="22" t="s">
        <v>1244</v>
      </c>
      <c r="B164" s="23">
        <v>0</v>
      </c>
      <c r="C164" s="23">
        <v>0</v>
      </c>
      <c r="D164" s="23">
        <v>0</v>
      </c>
      <c r="E164" s="23">
        <v>0</v>
      </c>
      <c r="F164" s="22" t="s">
        <v>52</v>
      </c>
      <c r="G164" s="1" t="s">
        <v>273</v>
      </c>
      <c r="H164" s="1" t="s">
        <v>1117</v>
      </c>
      <c r="I164" s="1" t="s">
        <v>1245</v>
      </c>
      <c r="J164" s="1" t="s">
        <v>52</v>
      </c>
      <c r="K164" s="1" t="s">
        <v>52</v>
      </c>
    </row>
    <row r="165" spans="1:11" ht="20.100000000000001" customHeight="1" x14ac:dyDescent="0.3">
      <c r="A165" s="22" t="s">
        <v>1246</v>
      </c>
      <c r="B165" s="23">
        <v>0</v>
      </c>
      <c r="C165" s="23">
        <v>0</v>
      </c>
      <c r="D165" s="23">
        <v>0</v>
      </c>
      <c r="E165" s="23">
        <v>0</v>
      </c>
      <c r="F165" s="22" t="s">
        <v>52</v>
      </c>
      <c r="G165" s="1" t="s">
        <v>273</v>
      </c>
      <c r="H165" s="1" t="s">
        <v>1117</v>
      </c>
      <c r="I165" s="1" t="s">
        <v>1247</v>
      </c>
      <c r="J165" s="1" t="s">
        <v>52</v>
      </c>
      <c r="K165" s="1" t="s">
        <v>52</v>
      </c>
    </row>
    <row r="166" spans="1:11" ht="20.100000000000001" customHeight="1" x14ac:dyDescent="0.3">
      <c r="A166" s="22" t="s">
        <v>1292</v>
      </c>
      <c r="B166" s="23">
        <v>0</v>
      </c>
      <c r="C166" s="23">
        <v>0</v>
      </c>
      <c r="D166" s="23">
        <v>0</v>
      </c>
      <c r="E166" s="23">
        <v>0</v>
      </c>
      <c r="F166" s="22" t="s">
        <v>52</v>
      </c>
      <c r="G166" s="1" t="s">
        <v>273</v>
      </c>
      <c r="H166" s="1" t="s">
        <v>1117</v>
      </c>
      <c r="I166" s="1" t="s">
        <v>1293</v>
      </c>
      <c r="J166" s="1" t="s">
        <v>52</v>
      </c>
      <c r="K166" s="1" t="s">
        <v>52</v>
      </c>
    </row>
    <row r="167" spans="1:11" ht="20.100000000000001" customHeight="1" x14ac:dyDescent="0.3">
      <c r="A167" s="22" t="s">
        <v>1254</v>
      </c>
      <c r="B167" s="23">
        <v>0</v>
      </c>
      <c r="C167" s="23">
        <v>0</v>
      </c>
      <c r="D167" s="23">
        <v>0</v>
      </c>
      <c r="E167" s="23">
        <v>0</v>
      </c>
      <c r="F167" s="22" t="s">
        <v>52</v>
      </c>
      <c r="G167" s="1" t="s">
        <v>273</v>
      </c>
      <c r="H167" s="1" t="s">
        <v>1117</v>
      </c>
      <c r="I167" s="1" t="s">
        <v>1255</v>
      </c>
      <c r="J167" s="1" t="s">
        <v>52</v>
      </c>
      <c r="K167" s="1" t="s">
        <v>52</v>
      </c>
    </row>
    <row r="168" spans="1:11" ht="20.100000000000001" customHeight="1" x14ac:dyDescent="0.3">
      <c r="A168" s="22" t="s">
        <v>1294</v>
      </c>
      <c r="B168" s="23">
        <v>0</v>
      </c>
      <c r="C168" s="23">
        <v>0</v>
      </c>
      <c r="D168" s="23">
        <v>0</v>
      </c>
      <c r="E168" s="23">
        <v>0</v>
      </c>
      <c r="F168" s="22" t="s">
        <v>52</v>
      </c>
      <c r="G168" s="1" t="s">
        <v>273</v>
      </c>
      <c r="H168" s="1" t="s">
        <v>1117</v>
      </c>
      <c r="I168" s="1" t="s">
        <v>1295</v>
      </c>
      <c r="J168" s="1" t="s">
        <v>52</v>
      </c>
      <c r="K168" s="1" t="s">
        <v>52</v>
      </c>
    </row>
    <row r="169" spans="1:11" ht="20.100000000000001" customHeight="1" x14ac:dyDescent="0.3">
      <c r="A169" s="22" t="s">
        <v>1296</v>
      </c>
      <c r="B169" s="23">
        <v>0</v>
      </c>
      <c r="C169" s="23">
        <v>0</v>
      </c>
      <c r="D169" s="23">
        <v>386.8</v>
      </c>
      <c r="E169" s="23">
        <v>386.8</v>
      </c>
      <c r="F169" s="22" t="s">
        <v>52</v>
      </c>
      <c r="G169" s="1" t="s">
        <v>273</v>
      </c>
      <c r="H169" s="1" t="s">
        <v>1117</v>
      </c>
      <c r="I169" s="1" t="s">
        <v>1297</v>
      </c>
      <c r="J169" s="1" t="s">
        <v>52</v>
      </c>
      <c r="K169" s="1" t="s">
        <v>52</v>
      </c>
    </row>
    <row r="170" spans="1:11" ht="20.100000000000001" customHeight="1" x14ac:dyDescent="0.3">
      <c r="A170" s="22" t="s">
        <v>1298</v>
      </c>
      <c r="B170" s="23">
        <v>0</v>
      </c>
      <c r="C170" s="23">
        <v>0</v>
      </c>
      <c r="D170" s="23">
        <v>917.8</v>
      </c>
      <c r="E170" s="23">
        <v>917.8</v>
      </c>
      <c r="F170" s="22" t="s">
        <v>52</v>
      </c>
      <c r="G170" s="1" t="s">
        <v>273</v>
      </c>
      <c r="H170" s="1" t="s">
        <v>1117</v>
      </c>
      <c r="I170" s="1" t="s">
        <v>1299</v>
      </c>
      <c r="J170" s="1" t="s">
        <v>52</v>
      </c>
      <c r="K170" s="1" t="s">
        <v>52</v>
      </c>
    </row>
    <row r="171" spans="1:11" ht="20.100000000000001" customHeight="1" x14ac:dyDescent="0.3">
      <c r="A171" s="22" t="s">
        <v>1300</v>
      </c>
      <c r="B171" s="23">
        <v>0</v>
      </c>
      <c r="C171" s="23">
        <v>0</v>
      </c>
      <c r="D171" s="23">
        <v>496.9</v>
      </c>
      <c r="E171" s="23">
        <v>496.9</v>
      </c>
      <c r="F171" s="22" t="s">
        <v>52</v>
      </c>
      <c r="G171" s="1" t="s">
        <v>273</v>
      </c>
      <c r="H171" s="1" t="s">
        <v>1117</v>
      </c>
      <c r="I171" s="1" t="s">
        <v>1301</v>
      </c>
      <c r="J171" s="1" t="s">
        <v>52</v>
      </c>
      <c r="K171" s="1" t="s">
        <v>52</v>
      </c>
    </row>
    <row r="172" spans="1:11" ht="20.100000000000001" customHeight="1" x14ac:dyDescent="0.3">
      <c r="A172" s="22" t="s">
        <v>1140</v>
      </c>
      <c r="B172" s="23">
        <v>0</v>
      </c>
      <c r="C172" s="23">
        <v>0</v>
      </c>
      <c r="D172" s="23">
        <v>1801.5</v>
      </c>
      <c r="E172" s="23">
        <v>1801.5</v>
      </c>
      <c r="F172" s="22" t="s">
        <v>52</v>
      </c>
      <c r="G172" s="1" t="s">
        <v>273</v>
      </c>
      <c r="H172" s="1" t="s">
        <v>1117</v>
      </c>
      <c r="I172" s="1" t="s">
        <v>1141</v>
      </c>
      <c r="J172" s="1" t="s">
        <v>52</v>
      </c>
      <c r="K172" s="1" t="s">
        <v>52</v>
      </c>
    </row>
    <row r="173" spans="1:11" ht="20.100000000000001" customHeight="1" x14ac:dyDescent="0.3">
      <c r="A173" s="22" t="s">
        <v>1119</v>
      </c>
      <c r="B173" s="23">
        <v>0</v>
      </c>
      <c r="C173" s="23">
        <v>0</v>
      </c>
      <c r="D173" s="23">
        <v>0</v>
      </c>
      <c r="E173" s="23">
        <v>0</v>
      </c>
      <c r="F173" s="22" t="s">
        <v>52</v>
      </c>
      <c r="G173" s="1" t="s">
        <v>273</v>
      </c>
      <c r="H173" s="1" t="s">
        <v>1117</v>
      </c>
      <c r="I173" s="1" t="s">
        <v>52</v>
      </c>
      <c r="J173" s="1" t="s">
        <v>52</v>
      </c>
      <c r="K173" s="1" t="s">
        <v>52</v>
      </c>
    </row>
    <row r="174" spans="1:11" ht="20.100000000000001" customHeight="1" x14ac:dyDescent="0.3">
      <c r="A174" s="22" t="s">
        <v>1302</v>
      </c>
      <c r="B174" s="23">
        <v>0</v>
      </c>
      <c r="C174" s="23">
        <v>0</v>
      </c>
      <c r="D174" s="23">
        <v>0</v>
      </c>
      <c r="E174" s="23">
        <v>0</v>
      </c>
      <c r="F174" s="22" t="s">
        <v>52</v>
      </c>
      <c r="G174" s="1" t="s">
        <v>273</v>
      </c>
      <c r="H174" s="1" t="s">
        <v>1117</v>
      </c>
      <c r="I174" s="1" t="s">
        <v>1303</v>
      </c>
      <c r="J174" s="1" t="s">
        <v>52</v>
      </c>
      <c r="K174" s="1" t="s">
        <v>52</v>
      </c>
    </row>
    <row r="175" spans="1:11" ht="20.100000000000001" customHeight="1" x14ac:dyDescent="0.3">
      <c r="A175" s="22" t="s">
        <v>1304</v>
      </c>
      <c r="B175" s="23">
        <v>0</v>
      </c>
      <c r="C175" s="23">
        <v>0</v>
      </c>
      <c r="D175" s="23">
        <v>0</v>
      </c>
      <c r="E175" s="23">
        <v>0</v>
      </c>
      <c r="F175" s="22" t="s">
        <v>52</v>
      </c>
      <c r="G175" s="1" t="s">
        <v>273</v>
      </c>
      <c r="H175" s="1" t="s">
        <v>1117</v>
      </c>
      <c r="I175" s="1" t="s">
        <v>1305</v>
      </c>
      <c r="J175" s="1" t="s">
        <v>52</v>
      </c>
      <c r="K175" s="1" t="s">
        <v>52</v>
      </c>
    </row>
    <row r="176" spans="1:11" ht="20.100000000000001" customHeight="1" x14ac:dyDescent="0.3">
      <c r="A176" s="22" t="s">
        <v>1306</v>
      </c>
      <c r="B176" s="23">
        <v>0</v>
      </c>
      <c r="C176" s="23">
        <v>0</v>
      </c>
      <c r="D176" s="23">
        <v>1464.3</v>
      </c>
      <c r="E176" s="23">
        <v>1464.3</v>
      </c>
      <c r="F176" s="22" t="s">
        <v>52</v>
      </c>
      <c r="G176" s="1" t="s">
        <v>273</v>
      </c>
      <c r="H176" s="1" t="s">
        <v>1117</v>
      </c>
      <c r="I176" s="1" t="s">
        <v>1307</v>
      </c>
      <c r="J176" s="1" t="s">
        <v>52</v>
      </c>
      <c r="K176" s="1" t="s">
        <v>52</v>
      </c>
    </row>
    <row r="177" spans="1:12" ht="20.100000000000001" customHeight="1" x14ac:dyDescent="0.3">
      <c r="A177" s="22" t="s">
        <v>1308</v>
      </c>
      <c r="B177" s="23">
        <v>0</v>
      </c>
      <c r="C177" s="23">
        <v>0</v>
      </c>
      <c r="D177" s="23">
        <v>0</v>
      </c>
      <c r="E177" s="23">
        <v>0</v>
      </c>
      <c r="F177" s="22" t="s">
        <v>52</v>
      </c>
      <c r="G177" s="1" t="s">
        <v>273</v>
      </c>
      <c r="H177" s="1" t="s">
        <v>1117</v>
      </c>
      <c r="I177" s="1" t="s">
        <v>1309</v>
      </c>
      <c r="J177" s="1" t="s">
        <v>52</v>
      </c>
      <c r="K177" s="1" t="s">
        <v>52</v>
      </c>
    </row>
    <row r="178" spans="1:12" ht="20.100000000000001" customHeight="1" x14ac:dyDescent="0.3">
      <c r="A178" s="22" t="s">
        <v>1310</v>
      </c>
      <c r="B178" s="23">
        <v>0</v>
      </c>
      <c r="C178" s="23">
        <v>0</v>
      </c>
      <c r="D178" s="23">
        <v>432.1</v>
      </c>
      <c r="E178" s="23">
        <v>432.1</v>
      </c>
      <c r="F178" s="22" t="s">
        <v>52</v>
      </c>
      <c r="G178" s="1" t="s">
        <v>273</v>
      </c>
      <c r="H178" s="1" t="s">
        <v>1117</v>
      </c>
      <c r="I178" s="1" t="s">
        <v>1311</v>
      </c>
      <c r="J178" s="1" t="s">
        <v>52</v>
      </c>
      <c r="K178" s="1" t="s">
        <v>52</v>
      </c>
    </row>
    <row r="179" spans="1:12" ht="20.100000000000001" customHeight="1" x14ac:dyDescent="0.3">
      <c r="A179" s="22" t="s">
        <v>1140</v>
      </c>
      <c r="B179" s="23">
        <v>0</v>
      </c>
      <c r="C179" s="23">
        <v>0</v>
      </c>
      <c r="D179" s="23">
        <v>1896.4</v>
      </c>
      <c r="E179" s="23">
        <v>1896.4</v>
      </c>
      <c r="F179" s="22" t="s">
        <v>52</v>
      </c>
      <c r="G179" s="1" t="s">
        <v>273</v>
      </c>
      <c r="H179" s="1" t="s">
        <v>1117</v>
      </c>
      <c r="I179" s="1" t="s">
        <v>1141</v>
      </c>
      <c r="J179" s="1" t="s">
        <v>52</v>
      </c>
      <c r="K179" s="1" t="s">
        <v>52</v>
      </c>
    </row>
    <row r="180" spans="1:12" ht="20.100000000000001" customHeight="1" x14ac:dyDescent="0.3">
      <c r="A180" s="22" t="s">
        <v>1119</v>
      </c>
      <c r="B180" s="23">
        <v>0</v>
      </c>
      <c r="C180" s="23">
        <v>0</v>
      </c>
      <c r="D180" s="23">
        <v>0</v>
      </c>
      <c r="E180" s="23">
        <v>0</v>
      </c>
      <c r="F180" s="22" t="s">
        <v>52</v>
      </c>
      <c r="G180" s="1" t="s">
        <v>273</v>
      </c>
      <c r="H180" s="1" t="s">
        <v>1117</v>
      </c>
      <c r="I180" s="1" t="s">
        <v>52</v>
      </c>
      <c r="J180" s="1" t="s">
        <v>52</v>
      </c>
      <c r="K180" s="1" t="s">
        <v>52</v>
      </c>
    </row>
    <row r="181" spans="1:12" ht="20.100000000000001" customHeight="1" x14ac:dyDescent="0.3">
      <c r="A181" s="22" t="s">
        <v>1312</v>
      </c>
      <c r="B181" s="23">
        <v>0</v>
      </c>
      <c r="C181" s="23">
        <v>0</v>
      </c>
      <c r="D181" s="23">
        <v>8692.5</v>
      </c>
      <c r="E181" s="23">
        <v>8692.5</v>
      </c>
      <c r="F181" s="22" t="s">
        <v>52</v>
      </c>
      <c r="G181" s="1" t="s">
        <v>273</v>
      </c>
      <c r="H181" s="1" t="s">
        <v>1117</v>
      </c>
      <c r="I181" s="1" t="s">
        <v>1313</v>
      </c>
      <c r="J181" s="1" t="s">
        <v>52</v>
      </c>
      <c r="K181" s="1" t="s">
        <v>52</v>
      </c>
    </row>
    <row r="182" spans="1:12" ht="20.100000000000001" customHeight="1" x14ac:dyDescent="0.3">
      <c r="A182" s="22" t="s">
        <v>1150</v>
      </c>
      <c r="B182" s="24">
        <v>0</v>
      </c>
      <c r="C182" s="24">
        <v>0</v>
      </c>
      <c r="D182" s="24">
        <v>8692</v>
      </c>
      <c r="E182" s="24">
        <v>8692</v>
      </c>
      <c r="F182" s="25"/>
    </row>
    <row r="183" spans="1:12" ht="20.100000000000001" customHeight="1" x14ac:dyDescent="0.3">
      <c r="A183" s="25"/>
      <c r="B183" s="25"/>
      <c r="C183" s="25"/>
      <c r="D183" s="25"/>
      <c r="E183" s="25"/>
      <c r="F183" s="25"/>
    </row>
    <row r="184" spans="1:12" ht="20.100000000000001" customHeight="1" x14ac:dyDescent="0.3">
      <c r="A184" s="25" t="s">
        <v>1315</v>
      </c>
      <c r="B184" s="25"/>
      <c r="C184" s="25"/>
      <c r="D184" s="25"/>
      <c r="E184" s="25"/>
      <c r="F184" s="22" t="s">
        <v>52</v>
      </c>
      <c r="G184" s="1" t="s">
        <v>512</v>
      </c>
      <c r="I184" s="1" t="s">
        <v>509</v>
      </c>
      <c r="J184" s="1" t="s">
        <v>510</v>
      </c>
      <c r="K184" s="1" t="s">
        <v>511</v>
      </c>
    </row>
    <row r="185" spans="1:12" ht="20.100000000000001" customHeight="1" x14ac:dyDescent="0.3">
      <c r="A185" s="22" t="s">
        <v>52</v>
      </c>
      <c r="B185" s="23"/>
      <c r="C185" s="23"/>
      <c r="D185" s="23"/>
      <c r="E185" s="23"/>
      <c r="F185" s="22" t="s">
        <v>52</v>
      </c>
      <c r="G185" s="1" t="s">
        <v>512</v>
      </c>
      <c r="H185" s="1" t="s">
        <v>1115</v>
      </c>
      <c r="I185" s="1" t="s">
        <v>52</v>
      </c>
      <c r="J185" s="1" t="s">
        <v>52</v>
      </c>
      <c r="K185" s="1" t="s">
        <v>52</v>
      </c>
      <c r="L185">
        <v>1</v>
      </c>
    </row>
    <row r="186" spans="1:12" ht="20.100000000000001" customHeight="1" x14ac:dyDescent="0.3">
      <c r="A186" s="22" t="s">
        <v>1316</v>
      </c>
      <c r="B186" s="23">
        <v>0</v>
      </c>
      <c r="C186" s="23">
        <v>0</v>
      </c>
      <c r="D186" s="23">
        <v>0</v>
      </c>
      <c r="E186" s="23">
        <v>0</v>
      </c>
      <c r="F186" s="22" t="s">
        <v>52</v>
      </c>
      <c r="G186" s="1" t="s">
        <v>512</v>
      </c>
      <c r="H186" s="1" t="s">
        <v>1117</v>
      </c>
      <c r="I186" s="1" t="s">
        <v>1317</v>
      </c>
      <c r="J186" s="1" t="s">
        <v>52</v>
      </c>
      <c r="K186" s="1" t="s">
        <v>52</v>
      </c>
    </row>
    <row r="187" spans="1:12" ht="20.100000000000001" customHeight="1" x14ac:dyDescent="0.3">
      <c r="A187" s="22" t="s">
        <v>1318</v>
      </c>
      <c r="B187" s="23">
        <v>0</v>
      </c>
      <c r="C187" s="23">
        <v>0</v>
      </c>
      <c r="D187" s="23">
        <v>0</v>
      </c>
      <c r="E187" s="23">
        <v>0</v>
      </c>
      <c r="F187" s="22" t="s">
        <v>52</v>
      </c>
      <c r="G187" s="1" t="s">
        <v>512</v>
      </c>
      <c r="H187" s="1" t="s">
        <v>1117</v>
      </c>
      <c r="I187" s="1" t="s">
        <v>1319</v>
      </c>
      <c r="J187" s="1" t="s">
        <v>52</v>
      </c>
      <c r="K187" s="1" t="s">
        <v>52</v>
      </c>
    </row>
    <row r="188" spans="1:12" ht="20.100000000000001" customHeight="1" x14ac:dyDescent="0.3">
      <c r="A188" s="22" t="s">
        <v>1320</v>
      </c>
      <c r="B188" s="23">
        <v>0</v>
      </c>
      <c r="C188" s="23">
        <v>0</v>
      </c>
      <c r="D188" s="23">
        <v>0</v>
      </c>
      <c r="E188" s="23">
        <v>0</v>
      </c>
      <c r="F188" s="22" t="s">
        <v>52</v>
      </c>
      <c r="G188" s="1" t="s">
        <v>512</v>
      </c>
      <c r="H188" s="1" t="s">
        <v>1117</v>
      </c>
      <c r="I188" s="1" t="s">
        <v>1321</v>
      </c>
      <c r="J188" s="1" t="s">
        <v>52</v>
      </c>
      <c r="K188" s="1" t="s">
        <v>52</v>
      </c>
    </row>
    <row r="189" spans="1:12" ht="20.100000000000001" customHeight="1" x14ac:dyDescent="0.3">
      <c r="A189" s="22" t="s">
        <v>1318</v>
      </c>
      <c r="B189" s="23">
        <v>0</v>
      </c>
      <c r="C189" s="23">
        <v>0</v>
      </c>
      <c r="D189" s="23">
        <v>0</v>
      </c>
      <c r="E189" s="23">
        <v>0</v>
      </c>
      <c r="F189" s="22" t="s">
        <v>52</v>
      </c>
      <c r="G189" s="1" t="s">
        <v>512</v>
      </c>
      <c r="H189" s="1" t="s">
        <v>1117</v>
      </c>
      <c r="I189" s="1" t="s">
        <v>1322</v>
      </c>
      <c r="J189" s="1" t="s">
        <v>52</v>
      </c>
      <c r="K189" s="1" t="s">
        <v>52</v>
      </c>
    </row>
    <row r="190" spans="1:12" ht="20.100000000000001" customHeight="1" x14ac:dyDescent="0.3">
      <c r="A190" s="22" t="s">
        <v>1318</v>
      </c>
      <c r="B190" s="23">
        <v>0</v>
      </c>
      <c r="C190" s="23">
        <v>0</v>
      </c>
      <c r="D190" s="23">
        <v>0</v>
      </c>
      <c r="E190" s="23">
        <v>0</v>
      </c>
      <c r="F190" s="22" t="s">
        <v>52</v>
      </c>
      <c r="G190" s="1" t="s">
        <v>512</v>
      </c>
      <c r="H190" s="1" t="s">
        <v>1117</v>
      </c>
      <c r="I190" s="1" t="s">
        <v>1323</v>
      </c>
      <c r="J190" s="1" t="s">
        <v>52</v>
      </c>
      <c r="K190" s="1" t="s">
        <v>52</v>
      </c>
    </row>
    <row r="191" spans="1:12" ht="20.100000000000001" customHeight="1" x14ac:dyDescent="0.3">
      <c r="A191" s="22" t="s">
        <v>1119</v>
      </c>
      <c r="B191" s="23">
        <v>0</v>
      </c>
      <c r="C191" s="23">
        <v>0</v>
      </c>
      <c r="D191" s="23">
        <v>0</v>
      </c>
      <c r="E191" s="23">
        <v>0</v>
      </c>
      <c r="F191" s="22" t="s">
        <v>52</v>
      </c>
      <c r="G191" s="1" t="s">
        <v>512</v>
      </c>
      <c r="H191" s="1" t="s">
        <v>1117</v>
      </c>
      <c r="I191" s="1" t="s">
        <v>1119</v>
      </c>
      <c r="J191" s="1" t="s">
        <v>52</v>
      </c>
      <c r="K191" s="1" t="s">
        <v>52</v>
      </c>
    </row>
    <row r="192" spans="1:12" ht="20.100000000000001" customHeight="1" x14ac:dyDescent="0.3">
      <c r="A192" s="22" t="s">
        <v>1324</v>
      </c>
      <c r="B192" s="23">
        <v>0</v>
      </c>
      <c r="C192" s="23">
        <v>0</v>
      </c>
      <c r="D192" s="23">
        <v>0</v>
      </c>
      <c r="E192" s="23">
        <v>0</v>
      </c>
      <c r="F192" s="22" t="s">
        <v>52</v>
      </c>
      <c r="G192" s="1" t="s">
        <v>512</v>
      </c>
      <c r="H192" s="1" t="s">
        <v>1117</v>
      </c>
      <c r="I192" s="1" t="s">
        <v>1325</v>
      </c>
      <c r="J192" s="1" t="s">
        <v>52</v>
      </c>
      <c r="K192" s="1" t="s">
        <v>52</v>
      </c>
    </row>
    <row r="193" spans="1:11" ht="20.100000000000001" customHeight="1" x14ac:dyDescent="0.3">
      <c r="A193" s="22" t="s">
        <v>1326</v>
      </c>
      <c r="B193" s="23">
        <v>0</v>
      </c>
      <c r="C193" s="23">
        <v>0</v>
      </c>
      <c r="D193" s="23">
        <v>0</v>
      </c>
      <c r="E193" s="23">
        <v>0</v>
      </c>
      <c r="F193" s="22" t="s">
        <v>52</v>
      </c>
      <c r="G193" s="1" t="s">
        <v>512</v>
      </c>
      <c r="H193" s="1" t="s">
        <v>1117</v>
      </c>
      <c r="I193" s="1" t="s">
        <v>1327</v>
      </c>
      <c r="J193" s="1" t="s">
        <v>52</v>
      </c>
      <c r="K193" s="1" t="s">
        <v>52</v>
      </c>
    </row>
    <row r="194" spans="1:11" ht="20.100000000000001" customHeight="1" x14ac:dyDescent="0.3">
      <c r="A194" s="22" t="s">
        <v>1328</v>
      </c>
      <c r="B194" s="23">
        <v>0</v>
      </c>
      <c r="C194" s="23">
        <v>0</v>
      </c>
      <c r="D194" s="23">
        <v>0</v>
      </c>
      <c r="E194" s="23">
        <v>0</v>
      </c>
      <c r="F194" s="22" t="s">
        <v>52</v>
      </c>
      <c r="G194" s="1" t="s">
        <v>512</v>
      </c>
      <c r="H194" s="1" t="s">
        <v>1117</v>
      </c>
      <c r="I194" s="1" t="s">
        <v>1329</v>
      </c>
      <c r="J194" s="1" t="s">
        <v>52</v>
      </c>
      <c r="K194" s="1" t="s">
        <v>52</v>
      </c>
    </row>
    <row r="195" spans="1:11" ht="20.100000000000001" customHeight="1" x14ac:dyDescent="0.3">
      <c r="A195" s="22" t="s">
        <v>1330</v>
      </c>
      <c r="B195" s="23">
        <v>0</v>
      </c>
      <c r="C195" s="23">
        <v>0</v>
      </c>
      <c r="D195" s="23">
        <v>0</v>
      </c>
      <c r="E195" s="23">
        <v>0</v>
      </c>
      <c r="F195" s="22" t="s">
        <v>52</v>
      </c>
      <c r="G195" s="1" t="s">
        <v>512</v>
      </c>
      <c r="H195" s="1" t="s">
        <v>1117</v>
      </c>
      <c r="I195" s="1" t="s">
        <v>1331</v>
      </c>
      <c r="J195" s="1" t="s">
        <v>52</v>
      </c>
      <c r="K195" s="1" t="s">
        <v>52</v>
      </c>
    </row>
    <row r="196" spans="1:11" ht="20.100000000000001" customHeight="1" x14ac:dyDescent="0.3">
      <c r="A196" s="22" t="s">
        <v>1332</v>
      </c>
      <c r="B196" s="23">
        <v>0</v>
      </c>
      <c r="C196" s="23">
        <v>0</v>
      </c>
      <c r="D196" s="23">
        <v>0</v>
      </c>
      <c r="E196" s="23">
        <v>0</v>
      </c>
      <c r="F196" s="22" t="s">
        <v>52</v>
      </c>
      <c r="G196" s="1" t="s">
        <v>512</v>
      </c>
      <c r="H196" s="1" t="s">
        <v>1117</v>
      </c>
      <c r="I196" s="1" t="s">
        <v>1333</v>
      </c>
      <c r="J196" s="1" t="s">
        <v>52</v>
      </c>
      <c r="K196" s="1" t="s">
        <v>52</v>
      </c>
    </row>
    <row r="197" spans="1:11" ht="20.100000000000001" customHeight="1" x14ac:dyDescent="0.3">
      <c r="A197" s="22" t="s">
        <v>1334</v>
      </c>
      <c r="B197" s="23">
        <v>0</v>
      </c>
      <c r="C197" s="23">
        <v>0</v>
      </c>
      <c r="D197" s="23">
        <v>0</v>
      </c>
      <c r="E197" s="23">
        <v>0</v>
      </c>
      <c r="F197" s="22" t="s">
        <v>52</v>
      </c>
      <c r="G197" s="1" t="s">
        <v>512</v>
      </c>
      <c r="H197" s="1" t="s">
        <v>1117</v>
      </c>
      <c r="I197" s="1" t="s">
        <v>1335</v>
      </c>
      <c r="J197" s="1" t="s">
        <v>52</v>
      </c>
      <c r="K197" s="1" t="s">
        <v>52</v>
      </c>
    </row>
    <row r="198" spans="1:11" ht="20.100000000000001" customHeight="1" x14ac:dyDescent="0.3">
      <c r="A198" s="22" t="s">
        <v>1336</v>
      </c>
      <c r="B198" s="23">
        <v>0</v>
      </c>
      <c r="C198" s="23">
        <v>0</v>
      </c>
      <c r="D198" s="23">
        <v>0</v>
      </c>
      <c r="E198" s="23">
        <v>0</v>
      </c>
      <c r="F198" s="22" t="s">
        <v>52</v>
      </c>
      <c r="G198" s="1" t="s">
        <v>512</v>
      </c>
      <c r="H198" s="1" t="s">
        <v>1117</v>
      </c>
      <c r="I198" s="1" t="s">
        <v>1337</v>
      </c>
      <c r="J198" s="1" t="s">
        <v>52</v>
      </c>
      <c r="K198" s="1" t="s">
        <v>52</v>
      </c>
    </row>
    <row r="199" spans="1:11" ht="20.100000000000001" customHeight="1" x14ac:dyDescent="0.3">
      <c r="A199" s="22" t="s">
        <v>1338</v>
      </c>
      <c r="B199" s="23">
        <v>0</v>
      </c>
      <c r="C199" s="23">
        <v>0</v>
      </c>
      <c r="D199" s="23">
        <v>0</v>
      </c>
      <c r="E199" s="23">
        <v>0</v>
      </c>
      <c r="F199" s="22" t="s">
        <v>52</v>
      </c>
      <c r="G199" s="1" t="s">
        <v>512</v>
      </c>
      <c r="H199" s="1" t="s">
        <v>1117</v>
      </c>
      <c r="I199" s="1" t="s">
        <v>1339</v>
      </c>
      <c r="J199" s="1" t="s">
        <v>52</v>
      </c>
      <c r="K199" s="1" t="s">
        <v>52</v>
      </c>
    </row>
    <row r="200" spans="1:11" ht="20.100000000000001" customHeight="1" x14ac:dyDescent="0.3">
      <c r="A200" s="22" t="s">
        <v>1340</v>
      </c>
      <c r="B200" s="23">
        <v>0</v>
      </c>
      <c r="C200" s="23">
        <v>0</v>
      </c>
      <c r="D200" s="23">
        <v>0</v>
      </c>
      <c r="E200" s="23">
        <v>0</v>
      </c>
      <c r="F200" s="22" t="s">
        <v>52</v>
      </c>
      <c r="G200" s="1" t="s">
        <v>512</v>
      </c>
      <c r="H200" s="1" t="s">
        <v>1117</v>
      </c>
      <c r="I200" s="1" t="s">
        <v>1341</v>
      </c>
      <c r="J200" s="1" t="s">
        <v>52</v>
      </c>
      <c r="K200" s="1" t="s">
        <v>52</v>
      </c>
    </row>
    <row r="201" spans="1:11" ht="20.100000000000001" customHeight="1" x14ac:dyDescent="0.3">
      <c r="A201" s="22" t="s">
        <v>1342</v>
      </c>
      <c r="B201" s="23">
        <v>0</v>
      </c>
      <c r="C201" s="23">
        <v>0</v>
      </c>
      <c r="D201" s="23">
        <v>0</v>
      </c>
      <c r="E201" s="23">
        <v>0</v>
      </c>
      <c r="F201" s="22" t="s">
        <v>52</v>
      </c>
      <c r="G201" s="1" t="s">
        <v>512</v>
      </c>
      <c r="H201" s="1" t="s">
        <v>1117</v>
      </c>
      <c r="I201" s="1" t="s">
        <v>1343</v>
      </c>
      <c r="J201" s="1" t="s">
        <v>52</v>
      </c>
      <c r="K201" s="1" t="s">
        <v>52</v>
      </c>
    </row>
    <row r="202" spans="1:11" ht="20.100000000000001" customHeight="1" x14ac:dyDescent="0.3">
      <c r="A202" s="22" t="s">
        <v>1119</v>
      </c>
      <c r="B202" s="23">
        <v>0</v>
      </c>
      <c r="C202" s="23">
        <v>0</v>
      </c>
      <c r="D202" s="23">
        <v>0</v>
      </c>
      <c r="E202" s="23">
        <v>0</v>
      </c>
      <c r="F202" s="22" t="s">
        <v>52</v>
      </c>
      <c r="G202" s="1" t="s">
        <v>512</v>
      </c>
      <c r="H202" s="1" t="s">
        <v>1117</v>
      </c>
      <c r="I202" s="1" t="s">
        <v>52</v>
      </c>
      <c r="J202" s="1" t="s">
        <v>52</v>
      </c>
      <c r="K202" s="1" t="s">
        <v>52</v>
      </c>
    </row>
    <row r="203" spans="1:11" ht="20.100000000000001" customHeight="1" x14ac:dyDescent="0.3">
      <c r="A203" s="22" t="s">
        <v>1344</v>
      </c>
      <c r="B203" s="23">
        <v>0</v>
      </c>
      <c r="C203" s="23">
        <v>0</v>
      </c>
      <c r="D203" s="23">
        <v>0</v>
      </c>
      <c r="E203" s="23">
        <v>0</v>
      </c>
      <c r="F203" s="22" t="s">
        <v>52</v>
      </c>
      <c r="G203" s="1" t="s">
        <v>512</v>
      </c>
      <c r="H203" s="1" t="s">
        <v>1117</v>
      </c>
      <c r="I203" s="1" t="s">
        <v>1345</v>
      </c>
      <c r="J203" s="1" t="s">
        <v>52</v>
      </c>
      <c r="K203" s="1" t="s">
        <v>52</v>
      </c>
    </row>
    <row r="204" spans="1:11" ht="20.100000000000001" customHeight="1" x14ac:dyDescent="0.3">
      <c r="A204" s="22" t="s">
        <v>1346</v>
      </c>
      <c r="B204" s="23">
        <v>0</v>
      </c>
      <c r="C204" s="23">
        <v>0</v>
      </c>
      <c r="D204" s="23">
        <v>0</v>
      </c>
      <c r="E204" s="23">
        <v>0</v>
      </c>
      <c r="F204" s="22" t="s">
        <v>52</v>
      </c>
      <c r="G204" s="1" t="s">
        <v>512</v>
      </c>
      <c r="H204" s="1" t="s">
        <v>1117</v>
      </c>
      <c r="I204" s="1" t="s">
        <v>1347</v>
      </c>
      <c r="J204" s="1" t="s">
        <v>52</v>
      </c>
      <c r="K204" s="1" t="s">
        <v>52</v>
      </c>
    </row>
    <row r="205" spans="1:11" ht="20.100000000000001" customHeight="1" x14ac:dyDescent="0.3">
      <c r="A205" s="22" t="s">
        <v>1348</v>
      </c>
      <c r="B205" s="23">
        <v>0</v>
      </c>
      <c r="C205" s="23">
        <v>0</v>
      </c>
      <c r="D205" s="23">
        <v>0</v>
      </c>
      <c r="E205" s="23">
        <v>0</v>
      </c>
      <c r="F205" s="22" t="s">
        <v>52</v>
      </c>
      <c r="G205" s="1" t="s">
        <v>512</v>
      </c>
      <c r="H205" s="1" t="s">
        <v>1117</v>
      </c>
      <c r="I205" s="1" t="s">
        <v>1349</v>
      </c>
      <c r="J205" s="1" t="s">
        <v>52</v>
      </c>
      <c r="K205" s="1" t="s">
        <v>52</v>
      </c>
    </row>
    <row r="206" spans="1:11" ht="20.100000000000001" customHeight="1" x14ac:dyDescent="0.3">
      <c r="A206" s="22" t="s">
        <v>1350</v>
      </c>
      <c r="B206" s="23">
        <v>0</v>
      </c>
      <c r="C206" s="23">
        <v>0</v>
      </c>
      <c r="D206" s="23">
        <v>0</v>
      </c>
      <c r="E206" s="23">
        <v>0</v>
      </c>
      <c r="F206" s="22" t="s">
        <v>52</v>
      </c>
      <c r="G206" s="1" t="s">
        <v>512</v>
      </c>
      <c r="H206" s="1" t="s">
        <v>1117</v>
      </c>
      <c r="I206" s="1" t="s">
        <v>1351</v>
      </c>
      <c r="J206" s="1" t="s">
        <v>52</v>
      </c>
      <c r="K206" s="1" t="s">
        <v>52</v>
      </c>
    </row>
    <row r="207" spans="1:11" ht="20.100000000000001" customHeight="1" x14ac:dyDescent="0.3">
      <c r="A207" s="22" t="s">
        <v>1352</v>
      </c>
      <c r="B207" s="23">
        <v>0</v>
      </c>
      <c r="C207" s="23">
        <v>0</v>
      </c>
      <c r="D207" s="23">
        <v>0</v>
      </c>
      <c r="E207" s="23">
        <v>0</v>
      </c>
      <c r="F207" s="22" t="s">
        <v>52</v>
      </c>
      <c r="G207" s="1" t="s">
        <v>512</v>
      </c>
      <c r="H207" s="1" t="s">
        <v>1117</v>
      </c>
      <c r="I207" s="1" t="s">
        <v>1353</v>
      </c>
      <c r="J207" s="1" t="s">
        <v>52</v>
      </c>
      <c r="K207" s="1" t="s">
        <v>52</v>
      </c>
    </row>
    <row r="208" spans="1:11" ht="20.100000000000001" customHeight="1" x14ac:dyDescent="0.3">
      <c r="A208" s="22" t="s">
        <v>1119</v>
      </c>
      <c r="B208" s="23">
        <v>0</v>
      </c>
      <c r="C208" s="23">
        <v>0</v>
      </c>
      <c r="D208" s="23">
        <v>0</v>
      </c>
      <c r="E208" s="23">
        <v>0</v>
      </c>
      <c r="F208" s="22" t="s">
        <v>52</v>
      </c>
      <c r="G208" s="1" t="s">
        <v>512</v>
      </c>
      <c r="H208" s="1" t="s">
        <v>1117</v>
      </c>
      <c r="I208" s="1" t="s">
        <v>52</v>
      </c>
      <c r="J208" s="1" t="s">
        <v>52</v>
      </c>
      <c r="K208" s="1" t="s">
        <v>52</v>
      </c>
    </row>
    <row r="209" spans="1:11" ht="20.100000000000001" customHeight="1" x14ac:dyDescent="0.3">
      <c r="A209" s="22" t="s">
        <v>1354</v>
      </c>
      <c r="B209" s="23">
        <v>0</v>
      </c>
      <c r="C209" s="23">
        <v>0</v>
      </c>
      <c r="D209" s="23">
        <v>0</v>
      </c>
      <c r="E209" s="23">
        <v>0</v>
      </c>
      <c r="F209" s="22" t="s">
        <v>52</v>
      </c>
      <c r="G209" s="1" t="s">
        <v>512</v>
      </c>
      <c r="H209" s="1" t="s">
        <v>1117</v>
      </c>
      <c r="I209" s="1" t="s">
        <v>1355</v>
      </c>
      <c r="J209" s="1" t="s">
        <v>52</v>
      </c>
      <c r="K209" s="1" t="s">
        <v>52</v>
      </c>
    </row>
    <row r="210" spans="1:11" ht="20.100000000000001" customHeight="1" x14ac:dyDescent="0.3">
      <c r="A210" s="22" t="s">
        <v>1119</v>
      </c>
      <c r="B210" s="23">
        <v>0</v>
      </c>
      <c r="C210" s="23">
        <v>0</v>
      </c>
      <c r="D210" s="23">
        <v>0</v>
      </c>
      <c r="E210" s="23">
        <v>0</v>
      </c>
      <c r="F210" s="22" t="s">
        <v>52</v>
      </c>
      <c r="G210" s="1" t="s">
        <v>512</v>
      </c>
      <c r="H210" s="1" t="s">
        <v>1117</v>
      </c>
      <c r="I210" s="1" t="s">
        <v>52</v>
      </c>
      <c r="J210" s="1" t="s">
        <v>52</v>
      </c>
      <c r="K210" s="1" t="s">
        <v>52</v>
      </c>
    </row>
    <row r="211" spans="1:11" ht="20.100000000000001" customHeight="1" x14ac:dyDescent="0.3">
      <c r="A211" s="22" t="s">
        <v>1356</v>
      </c>
      <c r="B211" s="23">
        <v>0</v>
      </c>
      <c r="C211" s="23">
        <v>0</v>
      </c>
      <c r="D211" s="23">
        <v>0</v>
      </c>
      <c r="E211" s="23">
        <v>0</v>
      </c>
      <c r="F211" s="22" t="s">
        <v>52</v>
      </c>
      <c r="G211" s="1" t="s">
        <v>512</v>
      </c>
      <c r="H211" s="1" t="s">
        <v>1117</v>
      </c>
      <c r="I211" s="1" t="s">
        <v>1357</v>
      </c>
      <c r="J211" s="1" t="s">
        <v>52</v>
      </c>
      <c r="K211" s="1" t="s">
        <v>52</v>
      </c>
    </row>
    <row r="212" spans="1:11" ht="20.100000000000001" customHeight="1" x14ac:dyDescent="0.3">
      <c r="A212" s="22" t="s">
        <v>1358</v>
      </c>
      <c r="B212" s="23">
        <v>0</v>
      </c>
      <c r="C212" s="23">
        <v>0</v>
      </c>
      <c r="D212" s="23">
        <v>0</v>
      </c>
      <c r="E212" s="23">
        <v>0</v>
      </c>
      <c r="F212" s="22" t="s">
        <v>52</v>
      </c>
      <c r="G212" s="1" t="s">
        <v>512</v>
      </c>
      <c r="H212" s="1" t="s">
        <v>1117</v>
      </c>
      <c r="I212" s="1" t="s">
        <v>1359</v>
      </c>
      <c r="J212" s="1" t="s">
        <v>52</v>
      </c>
      <c r="K212" s="1" t="s">
        <v>52</v>
      </c>
    </row>
    <row r="213" spans="1:11" ht="20.100000000000001" customHeight="1" x14ac:dyDescent="0.3">
      <c r="A213" s="22" t="s">
        <v>1119</v>
      </c>
      <c r="B213" s="23">
        <v>0</v>
      </c>
      <c r="C213" s="23">
        <v>0</v>
      </c>
      <c r="D213" s="23">
        <v>0</v>
      </c>
      <c r="E213" s="23">
        <v>0</v>
      </c>
      <c r="F213" s="22" t="s">
        <v>52</v>
      </c>
      <c r="G213" s="1" t="s">
        <v>512</v>
      </c>
      <c r="H213" s="1" t="s">
        <v>1117</v>
      </c>
      <c r="I213" s="1" t="s">
        <v>52</v>
      </c>
      <c r="J213" s="1" t="s">
        <v>52</v>
      </c>
      <c r="K213" s="1" t="s">
        <v>52</v>
      </c>
    </row>
    <row r="214" spans="1:11" ht="20.100000000000001" customHeight="1" x14ac:dyDescent="0.3">
      <c r="A214" s="22" t="s">
        <v>1360</v>
      </c>
      <c r="B214" s="23">
        <v>0</v>
      </c>
      <c r="C214" s="23">
        <v>0</v>
      </c>
      <c r="D214" s="23">
        <v>0</v>
      </c>
      <c r="E214" s="23">
        <v>0</v>
      </c>
      <c r="F214" s="22" t="s">
        <v>52</v>
      </c>
      <c r="G214" s="1" t="s">
        <v>512</v>
      </c>
      <c r="H214" s="1" t="s">
        <v>1117</v>
      </c>
      <c r="I214" s="1" t="s">
        <v>1361</v>
      </c>
      <c r="J214" s="1" t="s">
        <v>52</v>
      </c>
      <c r="K214" s="1" t="s">
        <v>52</v>
      </c>
    </row>
    <row r="215" spans="1:11" ht="20.100000000000001" customHeight="1" x14ac:dyDescent="0.3">
      <c r="A215" s="22" t="s">
        <v>1362</v>
      </c>
      <c r="B215" s="23">
        <v>0</v>
      </c>
      <c r="C215" s="23">
        <v>759863</v>
      </c>
      <c r="D215" s="23">
        <v>0</v>
      </c>
      <c r="E215" s="23">
        <v>759863</v>
      </c>
      <c r="F215" s="22" t="s">
        <v>52</v>
      </c>
      <c r="G215" s="1" t="s">
        <v>512</v>
      </c>
      <c r="H215" s="1" t="s">
        <v>1117</v>
      </c>
      <c r="I215" s="1" t="s">
        <v>1363</v>
      </c>
      <c r="J215" s="1" t="s">
        <v>52</v>
      </c>
      <c r="K215" s="1" t="s">
        <v>52</v>
      </c>
    </row>
    <row r="216" spans="1:11" ht="20.100000000000001" customHeight="1" x14ac:dyDescent="0.3">
      <c r="A216" s="22" t="s">
        <v>1364</v>
      </c>
      <c r="B216" s="23">
        <v>0</v>
      </c>
      <c r="C216" s="23">
        <v>0</v>
      </c>
      <c r="D216" s="23">
        <v>0</v>
      </c>
      <c r="E216" s="23">
        <v>0</v>
      </c>
      <c r="F216" s="22" t="s">
        <v>52</v>
      </c>
      <c r="G216" s="1" t="s">
        <v>512</v>
      </c>
      <c r="H216" s="1" t="s">
        <v>1117</v>
      </c>
      <c r="I216" s="1" t="s">
        <v>1365</v>
      </c>
      <c r="J216" s="1" t="s">
        <v>52</v>
      </c>
      <c r="K216" s="1" t="s">
        <v>52</v>
      </c>
    </row>
    <row r="217" spans="1:11" ht="20.100000000000001" customHeight="1" x14ac:dyDescent="0.3">
      <c r="A217" s="22" t="s">
        <v>1366</v>
      </c>
      <c r="B217" s="23">
        <v>0</v>
      </c>
      <c r="C217" s="23">
        <v>233234.5</v>
      </c>
      <c r="D217" s="23">
        <v>0</v>
      </c>
      <c r="E217" s="23">
        <v>233234.5</v>
      </c>
      <c r="F217" s="22" t="s">
        <v>52</v>
      </c>
      <c r="G217" s="1" t="s">
        <v>512</v>
      </c>
      <c r="H217" s="1" t="s">
        <v>1117</v>
      </c>
      <c r="I217" s="1" t="s">
        <v>1367</v>
      </c>
      <c r="J217" s="1" t="s">
        <v>52</v>
      </c>
      <c r="K217" s="1" t="s">
        <v>52</v>
      </c>
    </row>
    <row r="218" spans="1:11" ht="20.100000000000001" customHeight="1" x14ac:dyDescent="0.3">
      <c r="A218" s="22" t="s">
        <v>1368</v>
      </c>
      <c r="B218" s="23">
        <v>0</v>
      </c>
      <c r="C218" s="23">
        <v>0</v>
      </c>
      <c r="D218" s="23">
        <v>0</v>
      </c>
      <c r="E218" s="23">
        <v>0</v>
      </c>
      <c r="F218" s="22" t="s">
        <v>52</v>
      </c>
      <c r="G218" s="1" t="s">
        <v>512</v>
      </c>
      <c r="H218" s="1" t="s">
        <v>1117</v>
      </c>
      <c r="I218" s="1" t="s">
        <v>1369</v>
      </c>
      <c r="J218" s="1" t="s">
        <v>52</v>
      </c>
      <c r="K218" s="1" t="s">
        <v>52</v>
      </c>
    </row>
    <row r="219" spans="1:11" ht="20.100000000000001" customHeight="1" x14ac:dyDescent="0.3">
      <c r="A219" s="22" t="s">
        <v>1370</v>
      </c>
      <c r="B219" s="23">
        <v>0</v>
      </c>
      <c r="C219" s="23">
        <v>194227.5</v>
      </c>
      <c r="D219" s="23">
        <v>0</v>
      </c>
      <c r="E219" s="23">
        <v>194227.5</v>
      </c>
      <c r="F219" s="22" t="s">
        <v>52</v>
      </c>
      <c r="G219" s="1" t="s">
        <v>512</v>
      </c>
      <c r="H219" s="1" t="s">
        <v>1117</v>
      </c>
      <c r="I219" s="1" t="s">
        <v>1371</v>
      </c>
      <c r="J219" s="1" t="s">
        <v>52</v>
      </c>
      <c r="K219" s="1" t="s">
        <v>52</v>
      </c>
    </row>
    <row r="220" spans="1:11" ht="20.100000000000001" customHeight="1" x14ac:dyDescent="0.3">
      <c r="A220" s="22" t="s">
        <v>1372</v>
      </c>
      <c r="B220" s="23">
        <v>0</v>
      </c>
      <c r="C220" s="23">
        <v>1187325</v>
      </c>
      <c r="D220" s="23">
        <v>0</v>
      </c>
      <c r="E220" s="23">
        <v>1187325</v>
      </c>
      <c r="F220" s="22" t="s">
        <v>52</v>
      </c>
      <c r="G220" s="1" t="s">
        <v>512</v>
      </c>
      <c r="H220" s="1" t="s">
        <v>1117</v>
      </c>
      <c r="I220" s="1" t="s">
        <v>1373</v>
      </c>
      <c r="J220" s="1" t="s">
        <v>52</v>
      </c>
      <c r="K220" s="1" t="s">
        <v>52</v>
      </c>
    </row>
    <row r="221" spans="1:11" ht="20.100000000000001" customHeight="1" x14ac:dyDescent="0.3">
      <c r="A221" s="22" t="s">
        <v>1374</v>
      </c>
      <c r="B221" s="23">
        <v>0</v>
      </c>
      <c r="C221" s="23">
        <v>0</v>
      </c>
      <c r="D221" s="23">
        <v>0</v>
      </c>
      <c r="E221" s="23">
        <v>0</v>
      </c>
      <c r="F221" s="22" t="s">
        <v>52</v>
      </c>
      <c r="G221" s="1" t="s">
        <v>512</v>
      </c>
      <c r="H221" s="1" t="s">
        <v>1117</v>
      </c>
      <c r="I221" s="1" t="s">
        <v>1374</v>
      </c>
      <c r="J221" s="1" t="s">
        <v>52</v>
      </c>
      <c r="K221" s="1" t="s">
        <v>52</v>
      </c>
    </row>
    <row r="222" spans="1:11" ht="20.100000000000001" customHeight="1" x14ac:dyDescent="0.3">
      <c r="A222" s="22" t="s">
        <v>1375</v>
      </c>
      <c r="B222" s="23">
        <v>0</v>
      </c>
      <c r="C222" s="23">
        <v>0</v>
      </c>
      <c r="D222" s="23">
        <v>0</v>
      </c>
      <c r="E222" s="23">
        <v>0</v>
      </c>
      <c r="F222" s="22" t="s">
        <v>52</v>
      </c>
      <c r="G222" s="1" t="s">
        <v>512</v>
      </c>
      <c r="H222" s="1" t="s">
        <v>1117</v>
      </c>
      <c r="I222" s="1" t="s">
        <v>1376</v>
      </c>
      <c r="J222" s="1" t="s">
        <v>52</v>
      </c>
      <c r="K222" s="1" t="s">
        <v>52</v>
      </c>
    </row>
    <row r="223" spans="1:11" ht="20.100000000000001" customHeight="1" x14ac:dyDescent="0.3">
      <c r="A223" s="22" t="s">
        <v>1119</v>
      </c>
      <c r="B223" s="23">
        <v>0</v>
      </c>
      <c r="C223" s="23">
        <v>0</v>
      </c>
      <c r="D223" s="23">
        <v>0</v>
      </c>
      <c r="E223" s="23">
        <v>0</v>
      </c>
      <c r="F223" s="22" t="s">
        <v>52</v>
      </c>
      <c r="G223" s="1" t="s">
        <v>512</v>
      </c>
      <c r="H223" s="1" t="s">
        <v>1117</v>
      </c>
      <c r="I223" s="1" t="s">
        <v>52</v>
      </c>
      <c r="J223" s="1" t="s">
        <v>52</v>
      </c>
      <c r="K223" s="1" t="s">
        <v>52</v>
      </c>
    </row>
    <row r="224" spans="1:11" ht="20.100000000000001" customHeight="1" x14ac:dyDescent="0.3">
      <c r="A224" s="22" t="s">
        <v>1377</v>
      </c>
      <c r="B224" s="23">
        <v>0</v>
      </c>
      <c r="C224" s="23">
        <v>0</v>
      </c>
      <c r="D224" s="23">
        <v>0</v>
      </c>
      <c r="E224" s="23">
        <v>0</v>
      </c>
      <c r="F224" s="22" t="s">
        <v>52</v>
      </c>
      <c r="G224" s="1" t="s">
        <v>512</v>
      </c>
      <c r="H224" s="1" t="s">
        <v>1117</v>
      </c>
      <c r="I224" s="1" t="s">
        <v>1378</v>
      </c>
      <c r="J224" s="1" t="s">
        <v>52</v>
      </c>
      <c r="K224" s="1" t="s">
        <v>52</v>
      </c>
    </row>
    <row r="225" spans="1:11" ht="20.100000000000001" customHeight="1" x14ac:dyDescent="0.3">
      <c r="A225" s="22" t="s">
        <v>1379</v>
      </c>
      <c r="B225" s="23">
        <v>0</v>
      </c>
      <c r="C225" s="23">
        <v>0</v>
      </c>
      <c r="D225" s="23">
        <v>0</v>
      </c>
      <c r="E225" s="23">
        <v>0</v>
      </c>
      <c r="F225" s="22" t="s">
        <v>52</v>
      </c>
      <c r="G225" s="1" t="s">
        <v>512</v>
      </c>
      <c r="H225" s="1" t="s">
        <v>1117</v>
      </c>
      <c r="I225" s="1" t="s">
        <v>1380</v>
      </c>
      <c r="J225" s="1" t="s">
        <v>52</v>
      </c>
      <c r="K225" s="1" t="s">
        <v>52</v>
      </c>
    </row>
    <row r="226" spans="1:11" ht="20.100000000000001" customHeight="1" x14ac:dyDescent="0.3">
      <c r="A226" s="22" t="s">
        <v>1119</v>
      </c>
      <c r="B226" s="23">
        <v>0</v>
      </c>
      <c r="C226" s="23">
        <v>0</v>
      </c>
      <c r="D226" s="23">
        <v>0</v>
      </c>
      <c r="E226" s="23">
        <v>0</v>
      </c>
      <c r="F226" s="22" t="s">
        <v>52</v>
      </c>
      <c r="G226" s="1" t="s">
        <v>512</v>
      </c>
      <c r="H226" s="1" t="s">
        <v>1117</v>
      </c>
      <c r="I226" s="1" t="s">
        <v>52</v>
      </c>
      <c r="J226" s="1" t="s">
        <v>52</v>
      </c>
      <c r="K226" s="1" t="s">
        <v>52</v>
      </c>
    </row>
    <row r="227" spans="1:11" ht="20.100000000000001" customHeight="1" x14ac:dyDescent="0.3">
      <c r="A227" s="22" t="s">
        <v>1381</v>
      </c>
      <c r="B227" s="23">
        <v>0</v>
      </c>
      <c r="C227" s="23">
        <v>0</v>
      </c>
      <c r="D227" s="23">
        <v>0</v>
      </c>
      <c r="E227" s="23">
        <v>0</v>
      </c>
      <c r="F227" s="22" t="s">
        <v>52</v>
      </c>
      <c r="G227" s="1" t="s">
        <v>512</v>
      </c>
      <c r="H227" s="1" t="s">
        <v>1117</v>
      </c>
      <c r="I227" s="1" t="s">
        <v>1382</v>
      </c>
      <c r="J227" s="1" t="s">
        <v>52</v>
      </c>
      <c r="K227" s="1" t="s">
        <v>52</v>
      </c>
    </row>
    <row r="228" spans="1:11" ht="20.100000000000001" customHeight="1" x14ac:dyDescent="0.3">
      <c r="A228" s="22" t="s">
        <v>1383</v>
      </c>
      <c r="B228" s="23">
        <v>152291.6</v>
      </c>
      <c r="C228" s="23">
        <v>0</v>
      </c>
      <c r="D228" s="23">
        <v>0</v>
      </c>
      <c r="E228" s="23">
        <v>152291.6</v>
      </c>
      <c r="F228" s="22" t="s">
        <v>52</v>
      </c>
      <c r="G228" s="1" t="s">
        <v>512</v>
      </c>
      <c r="H228" s="1" t="s">
        <v>1117</v>
      </c>
      <c r="I228" s="1" t="s">
        <v>1384</v>
      </c>
      <c r="J228" s="1" t="s">
        <v>52</v>
      </c>
      <c r="K228" s="1" t="s">
        <v>52</v>
      </c>
    </row>
    <row r="229" spans="1:11" ht="20.100000000000001" customHeight="1" x14ac:dyDescent="0.3">
      <c r="A229" s="22" t="s">
        <v>1385</v>
      </c>
      <c r="B229" s="23">
        <v>0</v>
      </c>
      <c r="C229" s="23">
        <v>220140.6</v>
      </c>
      <c r="D229" s="23">
        <v>0</v>
      </c>
      <c r="E229" s="23">
        <v>220140.6</v>
      </c>
      <c r="F229" s="22" t="s">
        <v>52</v>
      </c>
      <c r="G229" s="1" t="s">
        <v>512</v>
      </c>
      <c r="H229" s="1" t="s">
        <v>1117</v>
      </c>
      <c r="I229" s="1" t="s">
        <v>1386</v>
      </c>
      <c r="J229" s="1" t="s">
        <v>52</v>
      </c>
      <c r="K229" s="1" t="s">
        <v>52</v>
      </c>
    </row>
    <row r="230" spans="1:11" ht="20.100000000000001" customHeight="1" x14ac:dyDescent="0.3">
      <c r="A230" s="22" t="s">
        <v>1387</v>
      </c>
      <c r="B230" s="23">
        <v>0</v>
      </c>
      <c r="C230" s="23">
        <v>0</v>
      </c>
      <c r="D230" s="23">
        <v>332015.59999999998</v>
      </c>
      <c r="E230" s="23">
        <v>332015.59999999998</v>
      </c>
      <c r="F230" s="22" t="s">
        <v>52</v>
      </c>
      <c r="G230" s="1" t="s">
        <v>512</v>
      </c>
      <c r="H230" s="1" t="s">
        <v>1117</v>
      </c>
      <c r="I230" s="1" t="s">
        <v>1388</v>
      </c>
      <c r="J230" s="1" t="s">
        <v>52</v>
      </c>
      <c r="K230" s="1" t="s">
        <v>52</v>
      </c>
    </row>
    <row r="231" spans="1:11" ht="20.100000000000001" customHeight="1" x14ac:dyDescent="0.3">
      <c r="A231" s="22" t="s">
        <v>1140</v>
      </c>
      <c r="B231" s="23">
        <v>152291.6</v>
      </c>
      <c r="C231" s="23">
        <v>220140.6</v>
      </c>
      <c r="D231" s="23">
        <v>332015.59999999998</v>
      </c>
      <c r="E231" s="23">
        <v>704447.8</v>
      </c>
      <c r="F231" s="22" t="s">
        <v>52</v>
      </c>
      <c r="G231" s="1" t="s">
        <v>512</v>
      </c>
      <c r="H231" s="1" t="s">
        <v>1117</v>
      </c>
      <c r="I231" s="1" t="s">
        <v>1141</v>
      </c>
      <c r="J231" s="1" t="s">
        <v>52</v>
      </c>
      <c r="K231" s="1" t="s">
        <v>52</v>
      </c>
    </row>
    <row r="232" spans="1:11" ht="20.100000000000001" customHeight="1" x14ac:dyDescent="0.3">
      <c r="A232" s="22" t="s">
        <v>1119</v>
      </c>
      <c r="B232" s="23">
        <v>0</v>
      </c>
      <c r="C232" s="23">
        <v>0</v>
      </c>
      <c r="D232" s="23">
        <v>0</v>
      </c>
      <c r="E232" s="23">
        <v>0</v>
      </c>
      <c r="F232" s="22" t="s">
        <v>52</v>
      </c>
      <c r="G232" s="1" t="s">
        <v>512</v>
      </c>
      <c r="H232" s="1" t="s">
        <v>1117</v>
      </c>
      <c r="I232" s="1" t="s">
        <v>52</v>
      </c>
      <c r="J232" s="1" t="s">
        <v>52</v>
      </c>
      <c r="K232" s="1" t="s">
        <v>52</v>
      </c>
    </row>
    <row r="233" spans="1:11" ht="20.100000000000001" customHeight="1" x14ac:dyDescent="0.3">
      <c r="A233" s="22" t="s">
        <v>1389</v>
      </c>
      <c r="B233" s="23">
        <v>0</v>
      </c>
      <c r="C233" s="23">
        <v>0</v>
      </c>
      <c r="D233" s="23">
        <v>59366.2</v>
      </c>
      <c r="E233" s="23">
        <v>59366.2</v>
      </c>
      <c r="F233" s="22" t="s">
        <v>52</v>
      </c>
      <c r="G233" s="1" t="s">
        <v>512</v>
      </c>
      <c r="H233" s="1" t="s">
        <v>1117</v>
      </c>
      <c r="I233" s="1" t="s">
        <v>1390</v>
      </c>
      <c r="J233" s="1" t="s">
        <v>52</v>
      </c>
      <c r="K233" s="1" t="s">
        <v>52</v>
      </c>
    </row>
    <row r="234" spans="1:11" ht="20.100000000000001" customHeight="1" x14ac:dyDescent="0.3">
      <c r="A234" s="22" t="s">
        <v>1140</v>
      </c>
      <c r="B234" s="23">
        <v>0</v>
      </c>
      <c r="C234" s="23">
        <v>0</v>
      </c>
      <c r="D234" s="23">
        <v>59366.2</v>
      </c>
      <c r="E234" s="23">
        <v>59366.2</v>
      </c>
      <c r="F234" s="22" t="s">
        <v>52</v>
      </c>
      <c r="G234" s="1" t="s">
        <v>512</v>
      </c>
      <c r="H234" s="1" t="s">
        <v>1117</v>
      </c>
      <c r="I234" s="1" t="s">
        <v>1141</v>
      </c>
      <c r="J234" s="1" t="s">
        <v>52</v>
      </c>
      <c r="K234" s="1" t="s">
        <v>52</v>
      </c>
    </row>
    <row r="235" spans="1:11" ht="20.100000000000001" customHeight="1" x14ac:dyDescent="0.3">
      <c r="A235" s="22" t="s">
        <v>1119</v>
      </c>
      <c r="B235" s="23">
        <v>0</v>
      </c>
      <c r="C235" s="23">
        <v>0</v>
      </c>
      <c r="D235" s="23">
        <v>0</v>
      </c>
      <c r="E235" s="23">
        <v>0</v>
      </c>
      <c r="F235" s="22" t="s">
        <v>52</v>
      </c>
      <c r="G235" s="1" t="s">
        <v>512</v>
      </c>
      <c r="H235" s="1" t="s">
        <v>1117</v>
      </c>
      <c r="I235" s="1" t="s">
        <v>52</v>
      </c>
      <c r="J235" s="1" t="s">
        <v>52</v>
      </c>
      <c r="K235" s="1" t="s">
        <v>52</v>
      </c>
    </row>
    <row r="236" spans="1:11" ht="20.100000000000001" customHeight="1" x14ac:dyDescent="0.3">
      <c r="A236" s="22" t="s">
        <v>1119</v>
      </c>
      <c r="B236" s="23">
        <v>0</v>
      </c>
      <c r="C236" s="23">
        <v>0</v>
      </c>
      <c r="D236" s="23">
        <v>0</v>
      </c>
      <c r="E236" s="23">
        <v>0</v>
      </c>
      <c r="F236" s="22" t="s">
        <v>52</v>
      </c>
      <c r="G236" s="1" t="s">
        <v>512</v>
      </c>
      <c r="H236" s="1" t="s">
        <v>1117</v>
      </c>
      <c r="I236" s="1" t="s">
        <v>1119</v>
      </c>
      <c r="J236" s="1" t="s">
        <v>52</v>
      </c>
      <c r="K236" s="1" t="s">
        <v>52</v>
      </c>
    </row>
    <row r="237" spans="1:11" ht="20.100000000000001" customHeight="1" x14ac:dyDescent="0.3">
      <c r="A237" s="22" t="s">
        <v>1119</v>
      </c>
      <c r="B237" s="23">
        <v>0</v>
      </c>
      <c r="C237" s="23">
        <v>0</v>
      </c>
      <c r="D237" s="23">
        <v>0</v>
      </c>
      <c r="E237" s="23">
        <v>0</v>
      </c>
      <c r="F237" s="22" t="s">
        <v>52</v>
      </c>
      <c r="G237" s="1" t="s">
        <v>512</v>
      </c>
      <c r="H237" s="1" t="s">
        <v>1117</v>
      </c>
      <c r="I237" s="1" t="s">
        <v>1119</v>
      </c>
      <c r="J237" s="1" t="s">
        <v>52</v>
      </c>
      <c r="K237" s="1" t="s">
        <v>52</v>
      </c>
    </row>
    <row r="238" spans="1:11" ht="20.100000000000001" customHeight="1" x14ac:dyDescent="0.3">
      <c r="A238" s="22" t="s">
        <v>1150</v>
      </c>
      <c r="B238" s="24">
        <v>152291</v>
      </c>
      <c r="C238" s="24">
        <v>1407465</v>
      </c>
      <c r="D238" s="24">
        <v>391381</v>
      </c>
      <c r="E238" s="24">
        <v>1951137</v>
      </c>
      <c r="F238" s="25"/>
    </row>
    <row r="239" spans="1:11" ht="20.100000000000001" customHeight="1" x14ac:dyDescent="0.3">
      <c r="A239" s="25"/>
      <c r="B239" s="25"/>
      <c r="C239" s="25"/>
      <c r="D239" s="25"/>
      <c r="E239" s="25"/>
      <c r="F239" s="25"/>
    </row>
    <row r="240" spans="1:11" ht="20.100000000000001" customHeight="1" x14ac:dyDescent="0.3">
      <c r="A240" s="25" t="s">
        <v>1392</v>
      </c>
      <c r="B240" s="25"/>
      <c r="C240" s="25"/>
      <c r="D240" s="25"/>
      <c r="E240" s="25"/>
      <c r="F240" s="22" t="s">
        <v>52</v>
      </c>
      <c r="G240" s="1" t="s">
        <v>518</v>
      </c>
      <c r="I240" s="1" t="s">
        <v>516</v>
      </c>
      <c r="J240" s="1" t="s">
        <v>517</v>
      </c>
      <c r="K240" s="1" t="s">
        <v>511</v>
      </c>
    </row>
    <row r="241" spans="1:12" ht="20.100000000000001" customHeight="1" x14ac:dyDescent="0.3">
      <c r="A241" s="22" t="s">
        <v>52</v>
      </c>
      <c r="B241" s="23"/>
      <c r="C241" s="23"/>
      <c r="D241" s="23"/>
      <c r="E241" s="23"/>
      <c r="F241" s="22" t="s">
        <v>52</v>
      </c>
      <c r="G241" s="1" t="s">
        <v>518</v>
      </c>
      <c r="H241" s="1" t="s">
        <v>1115</v>
      </c>
      <c r="I241" s="1" t="s">
        <v>52</v>
      </c>
      <c r="J241" s="1" t="s">
        <v>52</v>
      </c>
      <c r="K241" s="1" t="s">
        <v>52</v>
      </c>
      <c r="L241">
        <v>1</v>
      </c>
    </row>
    <row r="242" spans="1:12" ht="20.100000000000001" customHeight="1" x14ac:dyDescent="0.3">
      <c r="A242" s="22" t="s">
        <v>1316</v>
      </c>
      <c r="B242" s="23">
        <v>0</v>
      </c>
      <c r="C242" s="23">
        <v>0</v>
      </c>
      <c r="D242" s="23">
        <v>0</v>
      </c>
      <c r="E242" s="23">
        <v>0</v>
      </c>
      <c r="F242" s="22" t="s">
        <v>52</v>
      </c>
      <c r="G242" s="1" t="s">
        <v>518</v>
      </c>
      <c r="H242" s="1" t="s">
        <v>1117</v>
      </c>
      <c r="I242" s="1" t="s">
        <v>1393</v>
      </c>
      <c r="J242" s="1" t="s">
        <v>52</v>
      </c>
      <c r="K242" s="1" t="s">
        <v>52</v>
      </c>
    </row>
    <row r="243" spans="1:12" ht="20.100000000000001" customHeight="1" x14ac:dyDescent="0.3">
      <c r="A243" s="22" t="s">
        <v>1318</v>
      </c>
      <c r="B243" s="23">
        <v>0</v>
      </c>
      <c r="C243" s="23">
        <v>0</v>
      </c>
      <c r="D243" s="23">
        <v>0</v>
      </c>
      <c r="E243" s="23">
        <v>0</v>
      </c>
      <c r="F243" s="22" t="s">
        <v>52</v>
      </c>
      <c r="G243" s="1" t="s">
        <v>518</v>
      </c>
      <c r="H243" s="1" t="s">
        <v>1117</v>
      </c>
      <c r="I243" s="1" t="s">
        <v>1319</v>
      </c>
      <c r="J243" s="1" t="s">
        <v>52</v>
      </c>
      <c r="K243" s="1" t="s">
        <v>52</v>
      </c>
    </row>
    <row r="244" spans="1:12" ht="20.100000000000001" customHeight="1" x14ac:dyDescent="0.3">
      <c r="A244" s="22" t="s">
        <v>1320</v>
      </c>
      <c r="B244" s="23">
        <v>0</v>
      </c>
      <c r="C244" s="23">
        <v>0</v>
      </c>
      <c r="D244" s="23">
        <v>0</v>
      </c>
      <c r="E244" s="23">
        <v>0</v>
      </c>
      <c r="F244" s="22" t="s">
        <v>52</v>
      </c>
      <c r="G244" s="1" t="s">
        <v>518</v>
      </c>
      <c r="H244" s="1" t="s">
        <v>1117</v>
      </c>
      <c r="I244" s="1" t="s">
        <v>1321</v>
      </c>
      <c r="J244" s="1" t="s">
        <v>52</v>
      </c>
      <c r="K244" s="1" t="s">
        <v>52</v>
      </c>
    </row>
    <row r="245" spans="1:12" ht="20.100000000000001" customHeight="1" x14ac:dyDescent="0.3">
      <c r="A245" s="22" t="s">
        <v>1318</v>
      </c>
      <c r="B245" s="23">
        <v>0</v>
      </c>
      <c r="C245" s="23">
        <v>0</v>
      </c>
      <c r="D245" s="23">
        <v>0</v>
      </c>
      <c r="E245" s="23">
        <v>0</v>
      </c>
      <c r="F245" s="22" t="s">
        <v>52</v>
      </c>
      <c r="G245" s="1" t="s">
        <v>518</v>
      </c>
      <c r="H245" s="1" t="s">
        <v>1117</v>
      </c>
      <c r="I245" s="1" t="s">
        <v>1322</v>
      </c>
      <c r="J245" s="1" t="s">
        <v>52</v>
      </c>
      <c r="K245" s="1" t="s">
        <v>52</v>
      </c>
    </row>
    <row r="246" spans="1:12" ht="20.100000000000001" customHeight="1" x14ac:dyDescent="0.3">
      <c r="A246" s="22" t="s">
        <v>1318</v>
      </c>
      <c r="B246" s="23">
        <v>0</v>
      </c>
      <c r="C246" s="23">
        <v>0</v>
      </c>
      <c r="D246" s="23">
        <v>0</v>
      </c>
      <c r="E246" s="23">
        <v>0</v>
      </c>
      <c r="F246" s="22" t="s">
        <v>52</v>
      </c>
      <c r="G246" s="1" t="s">
        <v>518</v>
      </c>
      <c r="H246" s="1" t="s">
        <v>1117</v>
      </c>
      <c r="I246" s="1" t="s">
        <v>1323</v>
      </c>
      <c r="J246" s="1" t="s">
        <v>52</v>
      </c>
      <c r="K246" s="1" t="s">
        <v>52</v>
      </c>
    </row>
    <row r="247" spans="1:12" ht="20.100000000000001" customHeight="1" x14ac:dyDescent="0.3">
      <c r="A247" s="22" t="s">
        <v>1119</v>
      </c>
      <c r="B247" s="23">
        <v>0</v>
      </c>
      <c r="C247" s="23">
        <v>0</v>
      </c>
      <c r="D247" s="23">
        <v>0</v>
      </c>
      <c r="E247" s="23">
        <v>0</v>
      </c>
      <c r="F247" s="22" t="s">
        <v>52</v>
      </c>
      <c r="G247" s="1" t="s">
        <v>518</v>
      </c>
      <c r="H247" s="1" t="s">
        <v>1117</v>
      </c>
      <c r="I247" s="1" t="s">
        <v>1119</v>
      </c>
      <c r="J247" s="1" t="s">
        <v>52</v>
      </c>
      <c r="K247" s="1" t="s">
        <v>52</v>
      </c>
    </row>
    <row r="248" spans="1:12" ht="20.100000000000001" customHeight="1" x14ac:dyDescent="0.3">
      <c r="A248" s="22" t="s">
        <v>1324</v>
      </c>
      <c r="B248" s="23">
        <v>0</v>
      </c>
      <c r="C248" s="23">
        <v>0</v>
      </c>
      <c r="D248" s="23">
        <v>0</v>
      </c>
      <c r="E248" s="23">
        <v>0</v>
      </c>
      <c r="F248" s="22" t="s">
        <v>52</v>
      </c>
      <c r="G248" s="1" t="s">
        <v>518</v>
      </c>
      <c r="H248" s="1" t="s">
        <v>1117</v>
      </c>
      <c r="I248" s="1" t="s">
        <v>1325</v>
      </c>
      <c r="J248" s="1" t="s">
        <v>52</v>
      </c>
      <c r="K248" s="1" t="s">
        <v>52</v>
      </c>
    </row>
    <row r="249" spans="1:12" ht="20.100000000000001" customHeight="1" x14ac:dyDescent="0.3">
      <c r="A249" s="22" t="s">
        <v>1394</v>
      </c>
      <c r="B249" s="23">
        <v>0</v>
      </c>
      <c r="C249" s="23">
        <v>0</v>
      </c>
      <c r="D249" s="23">
        <v>0</v>
      </c>
      <c r="E249" s="23">
        <v>0</v>
      </c>
      <c r="F249" s="22" t="s">
        <v>52</v>
      </c>
      <c r="G249" s="1" t="s">
        <v>518</v>
      </c>
      <c r="H249" s="1" t="s">
        <v>1117</v>
      </c>
      <c r="I249" s="1" t="s">
        <v>1395</v>
      </c>
      <c r="J249" s="1" t="s">
        <v>52</v>
      </c>
      <c r="K249" s="1" t="s">
        <v>52</v>
      </c>
    </row>
    <row r="250" spans="1:12" ht="20.100000000000001" customHeight="1" x14ac:dyDescent="0.3">
      <c r="A250" s="22" t="s">
        <v>1328</v>
      </c>
      <c r="B250" s="23">
        <v>0</v>
      </c>
      <c r="C250" s="23">
        <v>0</v>
      </c>
      <c r="D250" s="23">
        <v>0</v>
      </c>
      <c r="E250" s="23">
        <v>0</v>
      </c>
      <c r="F250" s="22" t="s">
        <v>52</v>
      </c>
      <c r="G250" s="1" t="s">
        <v>518</v>
      </c>
      <c r="H250" s="1" t="s">
        <v>1117</v>
      </c>
      <c r="I250" s="1" t="s">
        <v>1329</v>
      </c>
      <c r="J250" s="1" t="s">
        <v>52</v>
      </c>
      <c r="K250" s="1" t="s">
        <v>52</v>
      </c>
    </row>
    <row r="251" spans="1:12" ht="20.100000000000001" customHeight="1" x14ac:dyDescent="0.3">
      <c r="A251" s="22" t="s">
        <v>1396</v>
      </c>
      <c r="B251" s="23">
        <v>0</v>
      </c>
      <c r="C251" s="23">
        <v>0</v>
      </c>
      <c r="D251" s="23">
        <v>0</v>
      </c>
      <c r="E251" s="23">
        <v>0</v>
      </c>
      <c r="F251" s="22" t="s">
        <v>52</v>
      </c>
      <c r="G251" s="1" t="s">
        <v>518</v>
      </c>
      <c r="H251" s="1" t="s">
        <v>1117</v>
      </c>
      <c r="I251" s="1" t="s">
        <v>1397</v>
      </c>
      <c r="J251" s="1" t="s">
        <v>52</v>
      </c>
      <c r="K251" s="1" t="s">
        <v>52</v>
      </c>
    </row>
    <row r="252" spans="1:12" ht="20.100000000000001" customHeight="1" x14ac:dyDescent="0.3">
      <c r="A252" s="22" t="s">
        <v>1332</v>
      </c>
      <c r="B252" s="23">
        <v>0</v>
      </c>
      <c r="C252" s="23">
        <v>0</v>
      </c>
      <c r="D252" s="23">
        <v>0</v>
      </c>
      <c r="E252" s="23">
        <v>0</v>
      </c>
      <c r="F252" s="22" t="s">
        <v>52</v>
      </c>
      <c r="G252" s="1" t="s">
        <v>518</v>
      </c>
      <c r="H252" s="1" t="s">
        <v>1117</v>
      </c>
      <c r="I252" s="1" t="s">
        <v>1333</v>
      </c>
      <c r="J252" s="1" t="s">
        <v>52</v>
      </c>
      <c r="K252" s="1" t="s">
        <v>52</v>
      </c>
    </row>
    <row r="253" spans="1:12" ht="20.100000000000001" customHeight="1" x14ac:dyDescent="0.3">
      <c r="A253" s="22" t="s">
        <v>1334</v>
      </c>
      <c r="B253" s="23">
        <v>0</v>
      </c>
      <c r="C253" s="23">
        <v>0</v>
      </c>
      <c r="D253" s="23">
        <v>0</v>
      </c>
      <c r="E253" s="23">
        <v>0</v>
      </c>
      <c r="F253" s="22" t="s">
        <v>52</v>
      </c>
      <c r="G253" s="1" t="s">
        <v>518</v>
      </c>
      <c r="H253" s="1" t="s">
        <v>1117</v>
      </c>
      <c r="I253" s="1" t="s">
        <v>1335</v>
      </c>
      <c r="J253" s="1" t="s">
        <v>52</v>
      </c>
      <c r="K253" s="1" t="s">
        <v>52</v>
      </c>
    </row>
    <row r="254" spans="1:12" ht="20.100000000000001" customHeight="1" x14ac:dyDescent="0.3">
      <c r="A254" s="22" t="s">
        <v>1336</v>
      </c>
      <c r="B254" s="23">
        <v>0</v>
      </c>
      <c r="C254" s="23">
        <v>0</v>
      </c>
      <c r="D254" s="23">
        <v>0</v>
      </c>
      <c r="E254" s="23">
        <v>0</v>
      </c>
      <c r="F254" s="22" t="s">
        <v>52</v>
      </c>
      <c r="G254" s="1" t="s">
        <v>518</v>
      </c>
      <c r="H254" s="1" t="s">
        <v>1117</v>
      </c>
      <c r="I254" s="1" t="s">
        <v>1337</v>
      </c>
      <c r="J254" s="1" t="s">
        <v>52</v>
      </c>
      <c r="K254" s="1" t="s">
        <v>52</v>
      </c>
    </row>
    <row r="255" spans="1:12" ht="20.100000000000001" customHeight="1" x14ac:dyDescent="0.3">
      <c r="A255" s="22" t="s">
        <v>1338</v>
      </c>
      <c r="B255" s="23">
        <v>0</v>
      </c>
      <c r="C255" s="23">
        <v>0</v>
      </c>
      <c r="D255" s="23">
        <v>0</v>
      </c>
      <c r="E255" s="23">
        <v>0</v>
      </c>
      <c r="F255" s="22" t="s">
        <v>52</v>
      </c>
      <c r="G255" s="1" t="s">
        <v>518</v>
      </c>
      <c r="H255" s="1" t="s">
        <v>1117</v>
      </c>
      <c r="I255" s="1" t="s">
        <v>1339</v>
      </c>
      <c r="J255" s="1" t="s">
        <v>52</v>
      </c>
      <c r="K255" s="1" t="s">
        <v>52</v>
      </c>
    </row>
    <row r="256" spans="1:12" ht="20.100000000000001" customHeight="1" x14ac:dyDescent="0.3">
      <c r="A256" s="22" t="s">
        <v>1398</v>
      </c>
      <c r="B256" s="23">
        <v>0</v>
      </c>
      <c r="C256" s="23">
        <v>0</v>
      </c>
      <c r="D256" s="23">
        <v>0</v>
      </c>
      <c r="E256" s="23">
        <v>0</v>
      </c>
      <c r="F256" s="22" t="s">
        <v>52</v>
      </c>
      <c r="G256" s="1" t="s">
        <v>518</v>
      </c>
      <c r="H256" s="1" t="s">
        <v>1117</v>
      </c>
      <c r="I256" s="1" t="s">
        <v>1341</v>
      </c>
      <c r="J256" s="1" t="s">
        <v>52</v>
      </c>
      <c r="K256" s="1" t="s">
        <v>52</v>
      </c>
    </row>
    <row r="257" spans="1:11" ht="20.100000000000001" customHeight="1" x14ac:dyDescent="0.3">
      <c r="A257" s="22" t="s">
        <v>1342</v>
      </c>
      <c r="B257" s="23">
        <v>0</v>
      </c>
      <c r="C257" s="23">
        <v>0</v>
      </c>
      <c r="D257" s="23">
        <v>0</v>
      </c>
      <c r="E257" s="23">
        <v>0</v>
      </c>
      <c r="F257" s="22" t="s">
        <v>52</v>
      </c>
      <c r="G257" s="1" t="s">
        <v>518</v>
      </c>
      <c r="H257" s="1" t="s">
        <v>1117</v>
      </c>
      <c r="I257" s="1" t="s">
        <v>1343</v>
      </c>
      <c r="J257" s="1" t="s">
        <v>52</v>
      </c>
      <c r="K257" s="1" t="s">
        <v>52</v>
      </c>
    </row>
    <row r="258" spans="1:11" ht="20.100000000000001" customHeight="1" x14ac:dyDescent="0.3">
      <c r="A258" s="22" t="s">
        <v>1119</v>
      </c>
      <c r="B258" s="23">
        <v>0</v>
      </c>
      <c r="C258" s="23">
        <v>0</v>
      </c>
      <c r="D258" s="23">
        <v>0</v>
      </c>
      <c r="E258" s="23">
        <v>0</v>
      </c>
      <c r="F258" s="22" t="s">
        <v>52</v>
      </c>
      <c r="G258" s="1" t="s">
        <v>518</v>
      </c>
      <c r="H258" s="1" t="s">
        <v>1117</v>
      </c>
      <c r="I258" s="1" t="s">
        <v>52</v>
      </c>
      <c r="J258" s="1" t="s">
        <v>52</v>
      </c>
      <c r="K258" s="1" t="s">
        <v>52</v>
      </c>
    </row>
    <row r="259" spans="1:11" ht="20.100000000000001" customHeight="1" x14ac:dyDescent="0.3">
      <c r="A259" s="22" t="s">
        <v>1399</v>
      </c>
      <c r="B259" s="23">
        <v>0</v>
      </c>
      <c r="C259" s="23">
        <v>0</v>
      </c>
      <c r="D259" s="23">
        <v>0</v>
      </c>
      <c r="E259" s="23">
        <v>0</v>
      </c>
      <c r="F259" s="22" t="s">
        <v>52</v>
      </c>
      <c r="G259" s="1" t="s">
        <v>518</v>
      </c>
      <c r="H259" s="1" t="s">
        <v>1117</v>
      </c>
      <c r="I259" s="1" t="s">
        <v>1345</v>
      </c>
      <c r="J259" s="1" t="s">
        <v>52</v>
      </c>
      <c r="K259" s="1" t="s">
        <v>52</v>
      </c>
    </row>
    <row r="260" spans="1:11" ht="20.100000000000001" customHeight="1" x14ac:dyDescent="0.3">
      <c r="A260" s="22" t="s">
        <v>1346</v>
      </c>
      <c r="B260" s="23">
        <v>0</v>
      </c>
      <c r="C260" s="23">
        <v>0</v>
      </c>
      <c r="D260" s="23">
        <v>0</v>
      </c>
      <c r="E260" s="23">
        <v>0</v>
      </c>
      <c r="F260" s="22" t="s">
        <v>52</v>
      </c>
      <c r="G260" s="1" t="s">
        <v>518</v>
      </c>
      <c r="H260" s="1" t="s">
        <v>1117</v>
      </c>
      <c r="I260" s="1" t="s">
        <v>1347</v>
      </c>
      <c r="J260" s="1" t="s">
        <v>52</v>
      </c>
      <c r="K260" s="1" t="s">
        <v>52</v>
      </c>
    </row>
    <row r="261" spans="1:11" ht="20.100000000000001" customHeight="1" x14ac:dyDescent="0.3">
      <c r="A261" s="22" t="s">
        <v>1400</v>
      </c>
      <c r="B261" s="23">
        <v>0</v>
      </c>
      <c r="C261" s="23">
        <v>0</v>
      </c>
      <c r="D261" s="23">
        <v>0</v>
      </c>
      <c r="E261" s="23">
        <v>0</v>
      </c>
      <c r="F261" s="22" t="s">
        <v>52</v>
      </c>
      <c r="G261" s="1" t="s">
        <v>518</v>
      </c>
      <c r="H261" s="1" t="s">
        <v>1117</v>
      </c>
      <c r="I261" s="1" t="s">
        <v>1349</v>
      </c>
      <c r="J261" s="1" t="s">
        <v>52</v>
      </c>
      <c r="K261" s="1" t="s">
        <v>52</v>
      </c>
    </row>
    <row r="262" spans="1:11" ht="20.100000000000001" customHeight="1" x14ac:dyDescent="0.3">
      <c r="A262" s="22" t="s">
        <v>1401</v>
      </c>
      <c r="B262" s="23">
        <v>0</v>
      </c>
      <c r="C262" s="23">
        <v>0</v>
      </c>
      <c r="D262" s="23">
        <v>0</v>
      </c>
      <c r="E262" s="23">
        <v>0</v>
      </c>
      <c r="F262" s="22" t="s">
        <v>52</v>
      </c>
      <c r="G262" s="1" t="s">
        <v>518</v>
      </c>
      <c r="H262" s="1" t="s">
        <v>1117</v>
      </c>
      <c r="I262" s="1" t="s">
        <v>1351</v>
      </c>
      <c r="J262" s="1" t="s">
        <v>52</v>
      </c>
      <c r="K262" s="1" t="s">
        <v>52</v>
      </c>
    </row>
    <row r="263" spans="1:11" ht="20.100000000000001" customHeight="1" x14ac:dyDescent="0.3">
      <c r="A263" s="22" t="s">
        <v>1402</v>
      </c>
      <c r="B263" s="23">
        <v>0</v>
      </c>
      <c r="C263" s="23">
        <v>0</v>
      </c>
      <c r="D263" s="23">
        <v>0</v>
      </c>
      <c r="E263" s="23">
        <v>0</v>
      </c>
      <c r="F263" s="22" t="s">
        <v>52</v>
      </c>
      <c r="G263" s="1" t="s">
        <v>518</v>
      </c>
      <c r="H263" s="1" t="s">
        <v>1117</v>
      </c>
      <c r="I263" s="1" t="s">
        <v>1353</v>
      </c>
      <c r="J263" s="1" t="s">
        <v>52</v>
      </c>
      <c r="K263" s="1" t="s">
        <v>52</v>
      </c>
    </row>
    <row r="264" spans="1:11" ht="20.100000000000001" customHeight="1" x14ac:dyDescent="0.3">
      <c r="A264" s="22" t="s">
        <v>1119</v>
      </c>
      <c r="B264" s="23">
        <v>0</v>
      </c>
      <c r="C264" s="23">
        <v>0</v>
      </c>
      <c r="D264" s="23">
        <v>0</v>
      </c>
      <c r="E264" s="23">
        <v>0</v>
      </c>
      <c r="F264" s="22" t="s">
        <v>52</v>
      </c>
      <c r="G264" s="1" t="s">
        <v>518</v>
      </c>
      <c r="H264" s="1" t="s">
        <v>1117</v>
      </c>
      <c r="I264" s="1" t="s">
        <v>52</v>
      </c>
      <c r="J264" s="1" t="s">
        <v>52</v>
      </c>
      <c r="K264" s="1" t="s">
        <v>52</v>
      </c>
    </row>
    <row r="265" spans="1:11" ht="20.100000000000001" customHeight="1" x14ac:dyDescent="0.3">
      <c r="A265" s="22" t="s">
        <v>1354</v>
      </c>
      <c r="B265" s="23">
        <v>0</v>
      </c>
      <c r="C265" s="23">
        <v>0</v>
      </c>
      <c r="D265" s="23">
        <v>0</v>
      </c>
      <c r="E265" s="23">
        <v>0</v>
      </c>
      <c r="F265" s="22" t="s">
        <v>52</v>
      </c>
      <c r="G265" s="1" t="s">
        <v>518</v>
      </c>
      <c r="H265" s="1" t="s">
        <v>1117</v>
      </c>
      <c r="I265" s="1" t="s">
        <v>1355</v>
      </c>
      <c r="J265" s="1" t="s">
        <v>52</v>
      </c>
      <c r="K265" s="1" t="s">
        <v>52</v>
      </c>
    </row>
    <row r="266" spans="1:11" ht="20.100000000000001" customHeight="1" x14ac:dyDescent="0.3">
      <c r="A266" s="22" t="s">
        <v>1119</v>
      </c>
      <c r="B266" s="23">
        <v>0</v>
      </c>
      <c r="C266" s="23">
        <v>0</v>
      </c>
      <c r="D266" s="23">
        <v>0</v>
      </c>
      <c r="E266" s="23">
        <v>0</v>
      </c>
      <c r="F266" s="22" t="s">
        <v>52</v>
      </c>
      <c r="G266" s="1" t="s">
        <v>518</v>
      </c>
      <c r="H266" s="1" t="s">
        <v>1117</v>
      </c>
      <c r="I266" s="1" t="s">
        <v>52</v>
      </c>
      <c r="J266" s="1" t="s">
        <v>52</v>
      </c>
      <c r="K266" s="1" t="s">
        <v>52</v>
      </c>
    </row>
    <row r="267" spans="1:11" ht="20.100000000000001" customHeight="1" x14ac:dyDescent="0.3">
      <c r="A267" s="22" t="s">
        <v>1356</v>
      </c>
      <c r="B267" s="23">
        <v>0</v>
      </c>
      <c r="C267" s="23">
        <v>0</v>
      </c>
      <c r="D267" s="23">
        <v>0</v>
      </c>
      <c r="E267" s="23">
        <v>0</v>
      </c>
      <c r="F267" s="22" t="s">
        <v>52</v>
      </c>
      <c r="G267" s="1" t="s">
        <v>518</v>
      </c>
      <c r="H267" s="1" t="s">
        <v>1117</v>
      </c>
      <c r="I267" s="1" t="s">
        <v>1357</v>
      </c>
      <c r="J267" s="1" t="s">
        <v>52</v>
      </c>
      <c r="K267" s="1" t="s">
        <v>52</v>
      </c>
    </row>
    <row r="268" spans="1:11" ht="20.100000000000001" customHeight="1" x14ac:dyDescent="0.3">
      <c r="A268" s="22" t="s">
        <v>1358</v>
      </c>
      <c r="B268" s="23">
        <v>0</v>
      </c>
      <c r="C268" s="23">
        <v>0</v>
      </c>
      <c r="D268" s="23">
        <v>0</v>
      </c>
      <c r="E268" s="23">
        <v>0</v>
      </c>
      <c r="F268" s="22" t="s">
        <v>52</v>
      </c>
      <c r="G268" s="1" t="s">
        <v>518</v>
      </c>
      <c r="H268" s="1" t="s">
        <v>1117</v>
      </c>
      <c r="I268" s="1" t="s">
        <v>1359</v>
      </c>
      <c r="J268" s="1" t="s">
        <v>52</v>
      </c>
      <c r="K268" s="1" t="s">
        <v>52</v>
      </c>
    </row>
    <row r="269" spans="1:11" ht="20.100000000000001" customHeight="1" x14ac:dyDescent="0.3">
      <c r="A269" s="22" t="s">
        <v>1119</v>
      </c>
      <c r="B269" s="23">
        <v>0</v>
      </c>
      <c r="C269" s="23">
        <v>0</v>
      </c>
      <c r="D269" s="23">
        <v>0</v>
      </c>
      <c r="E269" s="23">
        <v>0</v>
      </c>
      <c r="F269" s="22" t="s">
        <v>52</v>
      </c>
      <c r="G269" s="1" t="s">
        <v>518</v>
      </c>
      <c r="H269" s="1" t="s">
        <v>1117</v>
      </c>
      <c r="I269" s="1" t="s">
        <v>52</v>
      </c>
      <c r="J269" s="1" t="s">
        <v>52</v>
      </c>
      <c r="K269" s="1" t="s">
        <v>52</v>
      </c>
    </row>
    <row r="270" spans="1:11" ht="20.100000000000001" customHeight="1" x14ac:dyDescent="0.3">
      <c r="A270" s="22" t="s">
        <v>1403</v>
      </c>
      <c r="B270" s="23">
        <v>0</v>
      </c>
      <c r="C270" s="23">
        <v>0</v>
      </c>
      <c r="D270" s="23">
        <v>0</v>
      </c>
      <c r="E270" s="23">
        <v>0</v>
      </c>
      <c r="F270" s="22" t="s">
        <v>52</v>
      </c>
      <c r="G270" s="1" t="s">
        <v>518</v>
      </c>
      <c r="H270" s="1" t="s">
        <v>1117</v>
      </c>
      <c r="I270" s="1" t="s">
        <v>1404</v>
      </c>
      <c r="J270" s="1" t="s">
        <v>52</v>
      </c>
      <c r="K270" s="1" t="s">
        <v>52</v>
      </c>
    </row>
    <row r="271" spans="1:11" ht="20.100000000000001" customHeight="1" x14ac:dyDescent="0.3">
      <c r="A271" s="22" t="s">
        <v>1405</v>
      </c>
      <c r="B271" s="23">
        <v>0</v>
      </c>
      <c r="C271" s="23">
        <v>500946.7</v>
      </c>
      <c r="D271" s="23">
        <v>0</v>
      </c>
      <c r="E271" s="23">
        <v>500946.7</v>
      </c>
      <c r="F271" s="22" t="s">
        <v>52</v>
      </c>
      <c r="G271" s="1" t="s">
        <v>518</v>
      </c>
      <c r="H271" s="1" t="s">
        <v>1117</v>
      </c>
      <c r="I271" s="1" t="s">
        <v>1406</v>
      </c>
      <c r="J271" s="1" t="s">
        <v>52</v>
      </c>
      <c r="K271" s="1" t="s">
        <v>52</v>
      </c>
    </row>
    <row r="272" spans="1:11" ht="20.100000000000001" customHeight="1" x14ac:dyDescent="0.3">
      <c r="A272" s="22" t="s">
        <v>1407</v>
      </c>
      <c r="B272" s="23">
        <v>0</v>
      </c>
      <c r="C272" s="23">
        <v>0</v>
      </c>
      <c r="D272" s="23">
        <v>0</v>
      </c>
      <c r="E272" s="23">
        <v>0</v>
      </c>
      <c r="F272" s="22" t="s">
        <v>52</v>
      </c>
      <c r="G272" s="1" t="s">
        <v>518</v>
      </c>
      <c r="H272" s="1" t="s">
        <v>1117</v>
      </c>
      <c r="I272" s="1" t="s">
        <v>1408</v>
      </c>
      <c r="J272" s="1" t="s">
        <v>52</v>
      </c>
      <c r="K272" s="1" t="s">
        <v>52</v>
      </c>
    </row>
    <row r="273" spans="1:11" ht="20.100000000000001" customHeight="1" x14ac:dyDescent="0.3">
      <c r="A273" s="22" t="s">
        <v>1409</v>
      </c>
      <c r="B273" s="23">
        <v>0</v>
      </c>
      <c r="C273" s="23">
        <v>96101.2</v>
      </c>
      <c r="D273" s="23">
        <v>0</v>
      </c>
      <c r="E273" s="23">
        <v>96101.2</v>
      </c>
      <c r="F273" s="22" t="s">
        <v>52</v>
      </c>
      <c r="G273" s="1" t="s">
        <v>518</v>
      </c>
      <c r="H273" s="1" t="s">
        <v>1117</v>
      </c>
      <c r="I273" s="1" t="s">
        <v>1410</v>
      </c>
      <c r="J273" s="1" t="s">
        <v>52</v>
      </c>
      <c r="K273" s="1" t="s">
        <v>52</v>
      </c>
    </row>
    <row r="274" spans="1:11" ht="20.100000000000001" customHeight="1" x14ac:dyDescent="0.3">
      <c r="A274" s="22" t="s">
        <v>1368</v>
      </c>
      <c r="B274" s="23">
        <v>0</v>
      </c>
      <c r="C274" s="23">
        <v>0</v>
      </c>
      <c r="D274" s="23">
        <v>0</v>
      </c>
      <c r="E274" s="23">
        <v>0</v>
      </c>
      <c r="F274" s="22" t="s">
        <v>52</v>
      </c>
      <c r="G274" s="1" t="s">
        <v>518</v>
      </c>
      <c r="H274" s="1" t="s">
        <v>1117</v>
      </c>
      <c r="I274" s="1" t="s">
        <v>1369</v>
      </c>
      <c r="J274" s="1" t="s">
        <v>52</v>
      </c>
      <c r="K274" s="1" t="s">
        <v>52</v>
      </c>
    </row>
    <row r="275" spans="1:11" ht="20.100000000000001" customHeight="1" x14ac:dyDescent="0.3">
      <c r="A275" s="22" t="s">
        <v>1411</v>
      </c>
      <c r="B275" s="23">
        <v>0</v>
      </c>
      <c r="C275" s="23">
        <v>160057.79999999999</v>
      </c>
      <c r="D275" s="23">
        <v>0</v>
      </c>
      <c r="E275" s="23">
        <v>160057.79999999999</v>
      </c>
      <c r="F275" s="22" t="s">
        <v>52</v>
      </c>
      <c r="G275" s="1" t="s">
        <v>518</v>
      </c>
      <c r="H275" s="1" t="s">
        <v>1117</v>
      </c>
      <c r="I275" s="1" t="s">
        <v>1371</v>
      </c>
      <c r="J275" s="1" t="s">
        <v>52</v>
      </c>
      <c r="K275" s="1" t="s">
        <v>52</v>
      </c>
    </row>
    <row r="276" spans="1:11" ht="20.100000000000001" customHeight="1" x14ac:dyDescent="0.3">
      <c r="A276" s="22" t="s">
        <v>1372</v>
      </c>
      <c r="B276" s="23">
        <v>0</v>
      </c>
      <c r="C276" s="23">
        <v>757105.7</v>
      </c>
      <c r="D276" s="23">
        <v>0</v>
      </c>
      <c r="E276" s="23">
        <v>757105.7</v>
      </c>
      <c r="F276" s="22" t="s">
        <v>52</v>
      </c>
      <c r="G276" s="1" t="s">
        <v>518</v>
      </c>
      <c r="H276" s="1" t="s">
        <v>1117</v>
      </c>
      <c r="I276" s="1" t="s">
        <v>1373</v>
      </c>
      <c r="J276" s="1" t="s">
        <v>52</v>
      </c>
      <c r="K276" s="1" t="s">
        <v>52</v>
      </c>
    </row>
    <row r="277" spans="1:11" ht="20.100000000000001" customHeight="1" x14ac:dyDescent="0.3">
      <c r="A277" s="22" t="s">
        <v>1374</v>
      </c>
      <c r="B277" s="23">
        <v>0</v>
      </c>
      <c r="C277" s="23">
        <v>0</v>
      </c>
      <c r="D277" s="23">
        <v>0</v>
      </c>
      <c r="E277" s="23">
        <v>0</v>
      </c>
      <c r="F277" s="22" t="s">
        <v>52</v>
      </c>
      <c r="G277" s="1" t="s">
        <v>518</v>
      </c>
      <c r="H277" s="1" t="s">
        <v>1117</v>
      </c>
      <c r="I277" s="1" t="s">
        <v>1374</v>
      </c>
      <c r="J277" s="1" t="s">
        <v>52</v>
      </c>
      <c r="K277" s="1" t="s">
        <v>52</v>
      </c>
    </row>
    <row r="278" spans="1:11" ht="20.100000000000001" customHeight="1" x14ac:dyDescent="0.3">
      <c r="A278" s="22" t="s">
        <v>1375</v>
      </c>
      <c r="B278" s="23">
        <v>0</v>
      </c>
      <c r="C278" s="23">
        <v>0</v>
      </c>
      <c r="D278" s="23">
        <v>0</v>
      </c>
      <c r="E278" s="23">
        <v>0</v>
      </c>
      <c r="F278" s="22" t="s">
        <v>52</v>
      </c>
      <c r="G278" s="1" t="s">
        <v>518</v>
      </c>
      <c r="H278" s="1" t="s">
        <v>1117</v>
      </c>
      <c r="I278" s="1" t="s">
        <v>1376</v>
      </c>
      <c r="J278" s="1" t="s">
        <v>52</v>
      </c>
      <c r="K278" s="1" t="s">
        <v>52</v>
      </c>
    </row>
    <row r="279" spans="1:11" ht="20.100000000000001" customHeight="1" x14ac:dyDescent="0.3">
      <c r="A279" s="22" t="s">
        <v>1119</v>
      </c>
      <c r="B279" s="23">
        <v>0</v>
      </c>
      <c r="C279" s="23">
        <v>0</v>
      </c>
      <c r="D279" s="23">
        <v>0</v>
      </c>
      <c r="E279" s="23">
        <v>0</v>
      </c>
      <c r="F279" s="22" t="s">
        <v>52</v>
      </c>
      <c r="G279" s="1" t="s">
        <v>518</v>
      </c>
      <c r="H279" s="1" t="s">
        <v>1117</v>
      </c>
      <c r="I279" s="1" t="s">
        <v>52</v>
      </c>
      <c r="J279" s="1" t="s">
        <v>52</v>
      </c>
      <c r="K279" s="1" t="s">
        <v>52</v>
      </c>
    </row>
    <row r="280" spans="1:11" ht="20.100000000000001" customHeight="1" x14ac:dyDescent="0.3">
      <c r="A280" s="22" t="s">
        <v>1412</v>
      </c>
      <c r="B280" s="23">
        <v>0</v>
      </c>
      <c r="C280" s="23">
        <v>0</v>
      </c>
      <c r="D280" s="23">
        <v>0</v>
      </c>
      <c r="E280" s="23">
        <v>0</v>
      </c>
      <c r="F280" s="22" t="s">
        <v>52</v>
      </c>
      <c r="G280" s="1" t="s">
        <v>518</v>
      </c>
      <c r="H280" s="1" t="s">
        <v>1117</v>
      </c>
      <c r="I280" s="1" t="s">
        <v>1378</v>
      </c>
      <c r="J280" s="1" t="s">
        <v>52</v>
      </c>
      <c r="K280" s="1" t="s">
        <v>52</v>
      </c>
    </row>
    <row r="281" spans="1:11" ht="20.100000000000001" customHeight="1" x14ac:dyDescent="0.3">
      <c r="A281" s="22" t="s">
        <v>1413</v>
      </c>
      <c r="B281" s="23">
        <v>0</v>
      </c>
      <c r="C281" s="23">
        <v>0</v>
      </c>
      <c r="D281" s="23">
        <v>0</v>
      </c>
      <c r="E281" s="23">
        <v>0</v>
      </c>
      <c r="F281" s="22" t="s">
        <v>52</v>
      </c>
      <c r="G281" s="1" t="s">
        <v>518</v>
      </c>
      <c r="H281" s="1" t="s">
        <v>1117</v>
      </c>
      <c r="I281" s="1" t="s">
        <v>1380</v>
      </c>
      <c r="J281" s="1" t="s">
        <v>52</v>
      </c>
      <c r="K281" s="1" t="s">
        <v>52</v>
      </c>
    </row>
    <row r="282" spans="1:11" ht="20.100000000000001" customHeight="1" x14ac:dyDescent="0.3">
      <c r="A282" s="22" t="s">
        <v>1119</v>
      </c>
      <c r="B282" s="23">
        <v>0</v>
      </c>
      <c r="C282" s="23">
        <v>0</v>
      </c>
      <c r="D282" s="23">
        <v>0</v>
      </c>
      <c r="E282" s="23">
        <v>0</v>
      </c>
      <c r="F282" s="22" t="s">
        <v>52</v>
      </c>
      <c r="G282" s="1" t="s">
        <v>518</v>
      </c>
      <c r="H282" s="1" t="s">
        <v>1117</v>
      </c>
      <c r="I282" s="1" t="s">
        <v>52</v>
      </c>
      <c r="J282" s="1" t="s">
        <v>52</v>
      </c>
      <c r="K282" s="1" t="s">
        <v>52</v>
      </c>
    </row>
    <row r="283" spans="1:11" ht="20.100000000000001" customHeight="1" x14ac:dyDescent="0.3">
      <c r="A283" s="22" t="s">
        <v>1381</v>
      </c>
      <c r="B283" s="23">
        <v>0</v>
      </c>
      <c r="C283" s="23">
        <v>0</v>
      </c>
      <c r="D283" s="23">
        <v>0</v>
      </c>
      <c r="E283" s="23">
        <v>0</v>
      </c>
      <c r="F283" s="22" t="s">
        <v>52</v>
      </c>
      <c r="G283" s="1" t="s">
        <v>518</v>
      </c>
      <c r="H283" s="1" t="s">
        <v>1117</v>
      </c>
      <c r="I283" s="1" t="s">
        <v>1382</v>
      </c>
      <c r="J283" s="1" t="s">
        <v>52</v>
      </c>
      <c r="K283" s="1" t="s">
        <v>52</v>
      </c>
    </row>
    <row r="284" spans="1:11" ht="20.100000000000001" customHeight="1" x14ac:dyDescent="0.3">
      <c r="A284" s="22" t="s">
        <v>1414</v>
      </c>
      <c r="B284" s="23">
        <v>122857.1</v>
      </c>
      <c r="C284" s="23">
        <v>0</v>
      </c>
      <c r="D284" s="23">
        <v>0</v>
      </c>
      <c r="E284" s="23">
        <v>122857.1</v>
      </c>
      <c r="F284" s="22" t="s">
        <v>52</v>
      </c>
      <c r="G284" s="1" t="s">
        <v>518</v>
      </c>
      <c r="H284" s="1" t="s">
        <v>1117</v>
      </c>
      <c r="I284" s="1" t="s">
        <v>1384</v>
      </c>
      <c r="J284" s="1" t="s">
        <v>52</v>
      </c>
      <c r="K284" s="1" t="s">
        <v>52</v>
      </c>
    </row>
    <row r="285" spans="1:11" ht="20.100000000000001" customHeight="1" x14ac:dyDescent="0.3">
      <c r="A285" s="22" t="s">
        <v>1415</v>
      </c>
      <c r="B285" s="23">
        <v>0</v>
      </c>
      <c r="C285" s="23">
        <v>177592.4</v>
      </c>
      <c r="D285" s="23">
        <v>0</v>
      </c>
      <c r="E285" s="23">
        <v>177592.4</v>
      </c>
      <c r="F285" s="22" t="s">
        <v>52</v>
      </c>
      <c r="G285" s="1" t="s">
        <v>518</v>
      </c>
      <c r="H285" s="1" t="s">
        <v>1117</v>
      </c>
      <c r="I285" s="1" t="s">
        <v>1386</v>
      </c>
      <c r="J285" s="1" t="s">
        <v>52</v>
      </c>
      <c r="K285" s="1" t="s">
        <v>52</v>
      </c>
    </row>
    <row r="286" spans="1:11" ht="20.100000000000001" customHeight="1" x14ac:dyDescent="0.3">
      <c r="A286" s="22" t="s">
        <v>1416</v>
      </c>
      <c r="B286" s="23">
        <v>0</v>
      </c>
      <c r="C286" s="23">
        <v>0</v>
      </c>
      <c r="D286" s="23">
        <v>267844.5</v>
      </c>
      <c r="E286" s="23">
        <v>267844.5</v>
      </c>
      <c r="F286" s="22" t="s">
        <v>52</v>
      </c>
      <c r="G286" s="1" t="s">
        <v>518</v>
      </c>
      <c r="H286" s="1" t="s">
        <v>1117</v>
      </c>
      <c r="I286" s="1" t="s">
        <v>1388</v>
      </c>
      <c r="J286" s="1" t="s">
        <v>52</v>
      </c>
      <c r="K286" s="1" t="s">
        <v>52</v>
      </c>
    </row>
    <row r="287" spans="1:11" ht="20.100000000000001" customHeight="1" x14ac:dyDescent="0.3">
      <c r="A287" s="22" t="s">
        <v>1140</v>
      </c>
      <c r="B287" s="23">
        <v>122857.1</v>
      </c>
      <c r="C287" s="23">
        <v>177592.4</v>
      </c>
      <c r="D287" s="23">
        <v>267844.5</v>
      </c>
      <c r="E287" s="23">
        <v>568294</v>
      </c>
      <c r="F287" s="22" t="s">
        <v>52</v>
      </c>
      <c r="G287" s="1" t="s">
        <v>518</v>
      </c>
      <c r="H287" s="1" t="s">
        <v>1117</v>
      </c>
      <c r="I287" s="1" t="s">
        <v>1141</v>
      </c>
      <c r="J287" s="1" t="s">
        <v>52</v>
      </c>
      <c r="K287" s="1" t="s">
        <v>52</v>
      </c>
    </row>
    <row r="288" spans="1:11" ht="20.100000000000001" customHeight="1" x14ac:dyDescent="0.3">
      <c r="A288" s="22" t="s">
        <v>1119</v>
      </c>
      <c r="B288" s="23">
        <v>0</v>
      </c>
      <c r="C288" s="23">
        <v>0</v>
      </c>
      <c r="D288" s="23">
        <v>0</v>
      </c>
      <c r="E288" s="23">
        <v>0</v>
      </c>
      <c r="F288" s="22" t="s">
        <v>52</v>
      </c>
      <c r="G288" s="1" t="s">
        <v>518</v>
      </c>
      <c r="H288" s="1" t="s">
        <v>1117</v>
      </c>
      <c r="I288" s="1" t="s">
        <v>52</v>
      </c>
      <c r="J288" s="1" t="s">
        <v>52</v>
      </c>
      <c r="K288" s="1" t="s">
        <v>52</v>
      </c>
    </row>
    <row r="289" spans="1:11" ht="20.100000000000001" customHeight="1" x14ac:dyDescent="0.3">
      <c r="A289" s="22" t="s">
        <v>1417</v>
      </c>
      <c r="B289" s="23">
        <v>0</v>
      </c>
      <c r="C289" s="23">
        <v>0</v>
      </c>
      <c r="D289" s="23">
        <v>37855.199999999997</v>
      </c>
      <c r="E289" s="23">
        <v>37855.199999999997</v>
      </c>
      <c r="F289" s="22" t="s">
        <v>52</v>
      </c>
      <c r="G289" s="1" t="s">
        <v>518</v>
      </c>
      <c r="H289" s="1" t="s">
        <v>1117</v>
      </c>
      <c r="I289" s="1" t="s">
        <v>1390</v>
      </c>
      <c r="J289" s="1" t="s">
        <v>52</v>
      </c>
      <c r="K289" s="1" t="s">
        <v>52</v>
      </c>
    </row>
    <row r="290" spans="1:11" ht="20.100000000000001" customHeight="1" x14ac:dyDescent="0.3">
      <c r="A290" s="22" t="s">
        <v>1140</v>
      </c>
      <c r="B290" s="23">
        <v>0</v>
      </c>
      <c r="C290" s="23">
        <v>0</v>
      </c>
      <c r="D290" s="23">
        <v>37855.199999999997</v>
      </c>
      <c r="E290" s="23">
        <v>37855.199999999997</v>
      </c>
      <c r="F290" s="22" t="s">
        <v>52</v>
      </c>
      <c r="G290" s="1" t="s">
        <v>518</v>
      </c>
      <c r="H290" s="1" t="s">
        <v>1117</v>
      </c>
      <c r="I290" s="1" t="s">
        <v>1141</v>
      </c>
      <c r="J290" s="1" t="s">
        <v>52</v>
      </c>
      <c r="K290" s="1" t="s">
        <v>52</v>
      </c>
    </row>
    <row r="291" spans="1:11" ht="20.100000000000001" customHeight="1" x14ac:dyDescent="0.3">
      <c r="A291" s="22" t="s">
        <v>1119</v>
      </c>
      <c r="B291" s="23">
        <v>0</v>
      </c>
      <c r="C291" s="23">
        <v>0</v>
      </c>
      <c r="D291" s="23">
        <v>0</v>
      </c>
      <c r="E291" s="23">
        <v>0</v>
      </c>
      <c r="F291" s="22" t="s">
        <v>52</v>
      </c>
      <c r="G291" s="1" t="s">
        <v>518</v>
      </c>
      <c r="H291" s="1" t="s">
        <v>1117</v>
      </c>
      <c r="I291" s="1" t="s">
        <v>52</v>
      </c>
      <c r="J291" s="1" t="s">
        <v>52</v>
      </c>
      <c r="K291" s="1" t="s">
        <v>52</v>
      </c>
    </row>
    <row r="292" spans="1:11" ht="20.100000000000001" customHeight="1" x14ac:dyDescent="0.3">
      <c r="A292" s="22" t="s">
        <v>1119</v>
      </c>
      <c r="B292" s="23">
        <v>0</v>
      </c>
      <c r="C292" s="23">
        <v>0</v>
      </c>
      <c r="D292" s="23">
        <v>0</v>
      </c>
      <c r="E292" s="23">
        <v>0</v>
      </c>
      <c r="F292" s="22" t="s">
        <v>52</v>
      </c>
      <c r="G292" s="1" t="s">
        <v>518</v>
      </c>
      <c r="H292" s="1" t="s">
        <v>1117</v>
      </c>
      <c r="I292" s="1" t="s">
        <v>1119</v>
      </c>
      <c r="J292" s="1" t="s">
        <v>52</v>
      </c>
      <c r="K292" s="1" t="s">
        <v>52</v>
      </c>
    </row>
    <row r="293" spans="1:11" ht="20.100000000000001" customHeight="1" x14ac:dyDescent="0.3">
      <c r="A293" s="26" t="s">
        <v>1150</v>
      </c>
      <c r="B293" s="27">
        <v>122857</v>
      </c>
      <c r="C293" s="27">
        <v>934698</v>
      </c>
      <c r="D293" s="27">
        <v>305699</v>
      </c>
      <c r="E293" s="27">
        <v>1363254</v>
      </c>
      <c r="F293" s="28"/>
    </row>
  </sheetData>
  <mergeCells count="2">
    <mergeCell ref="A1:F1"/>
    <mergeCell ref="A2:F2"/>
  </mergeCells>
  <phoneticPr fontId="1" type="noConversion"/>
  <pageMargins left="0.78740157480314954" right="0" top="0.39370078740157477" bottom="0.39370078740157477" header="0" footer="0"/>
  <pageSetup paperSize="9" scale="86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19"/>
  <sheetViews>
    <sheetView topLeftCell="B115" workbookViewId="0">
      <selection sqref="A1:X1"/>
    </sheetView>
  </sheetViews>
  <sheetFormatPr defaultRowHeight="16.5" x14ac:dyDescent="0.3"/>
  <cols>
    <col min="1" max="1" width="21.625" hidden="1" customWidth="1"/>
    <col min="2" max="2" width="30.5" bestFit="1" customWidth="1"/>
    <col min="3" max="3" width="31.625" bestFit="1" customWidth="1"/>
    <col min="4" max="4" width="5.5" bestFit="1" customWidth="1"/>
    <col min="5" max="5" width="13.875" bestFit="1" customWidth="1"/>
    <col min="6" max="6" width="6.625" bestFit="1" customWidth="1"/>
    <col min="7" max="7" width="13.875" bestFit="1" customWidth="1"/>
    <col min="8" max="8" width="6.625" bestFit="1" customWidth="1"/>
    <col min="9" max="9" width="13.875" bestFit="1" customWidth="1"/>
    <col min="10" max="10" width="6.625" bestFit="1" customWidth="1"/>
    <col min="11" max="11" width="10.5" bestFit="1" customWidth="1"/>
    <col min="12" max="12" width="6.625" bestFit="1" customWidth="1"/>
    <col min="13" max="13" width="11.625" bestFit="1" customWidth="1"/>
    <col min="14" max="14" width="6.625" bestFit="1" customWidth="1"/>
    <col min="15" max="15" width="13.875" bestFit="1" customWidth="1"/>
    <col min="16" max="16" width="11.625" bestFit="1" customWidth="1"/>
    <col min="17" max="17" width="11.25" bestFit="1" customWidth="1"/>
    <col min="18" max="20" width="9.25" bestFit="1" customWidth="1"/>
    <col min="21" max="22" width="13.87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3" t="s">
        <v>1418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 spans="1:28" ht="30" customHeight="1" x14ac:dyDescent="0.3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8" ht="30" customHeight="1" x14ac:dyDescent="0.3">
      <c r="A3" s="45" t="s">
        <v>312</v>
      </c>
      <c r="B3" s="45" t="s">
        <v>2</v>
      </c>
      <c r="C3" s="45" t="s">
        <v>1112</v>
      </c>
      <c r="D3" s="45" t="s">
        <v>4</v>
      </c>
      <c r="E3" s="45" t="s">
        <v>6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 t="s">
        <v>314</v>
      </c>
      <c r="Q3" s="45" t="s">
        <v>315</v>
      </c>
      <c r="R3" s="45"/>
      <c r="S3" s="45"/>
      <c r="T3" s="45"/>
      <c r="U3" s="45"/>
      <c r="V3" s="45"/>
      <c r="W3" s="45" t="s">
        <v>317</v>
      </c>
      <c r="X3" s="45" t="s">
        <v>12</v>
      </c>
      <c r="Y3" s="47" t="s">
        <v>1426</v>
      </c>
      <c r="Z3" s="47" t="s">
        <v>1427</v>
      </c>
      <c r="AA3" s="47" t="s">
        <v>1428</v>
      </c>
      <c r="AB3" s="47" t="s">
        <v>48</v>
      </c>
    </row>
    <row r="4" spans="1:28" ht="30" customHeight="1" x14ac:dyDescent="0.3">
      <c r="A4" s="45"/>
      <c r="B4" s="45"/>
      <c r="C4" s="45"/>
      <c r="D4" s="45"/>
      <c r="E4" s="4" t="s">
        <v>1419</v>
      </c>
      <c r="F4" s="4" t="s">
        <v>1420</v>
      </c>
      <c r="G4" s="4" t="s">
        <v>1421</v>
      </c>
      <c r="H4" s="4" t="s">
        <v>1420</v>
      </c>
      <c r="I4" s="4" t="s">
        <v>1422</v>
      </c>
      <c r="J4" s="4" t="s">
        <v>1420</v>
      </c>
      <c r="K4" s="4" t="s">
        <v>1423</v>
      </c>
      <c r="L4" s="4" t="s">
        <v>1420</v>
      </c>
      <c r="M4" s="4" t="s">
        <v>1424</v>
      </c>
      <c r="N4" s="4" t="s">
        <v>1420</v>
      </c>
      <c r="O4" s="4" t="s">
        <v>1425</v>
      </c>
      <c r="P4" s="45"/>
      <c r="Q4" s="4" t="s">
        <v>1419</v>
      </c>
      <c r="R4" s="4" t="s">
        <v>1421</v>
      </c>
      <c r="S4" s="4" t="s">
        <v>1422</v>
      </c>
      <c r="T4" s="4" t="s">
        <v>1423</v>
      </c>
      <c r="U4" s="4" t="s">
        <v>1424</v>
      </c>
      <c r="V4" s="4" t="s">
        <v>1425</v>
      </c>
      <c r="W4" s="45"/>
      <c r="X4" s="45"/>
      <c r="Y4" s="47"/>
      <c r="Z4" s="47"/>
      <c r="AA4" s="47"/>
      <c r="AB4" s="47"/>
    </row>
    <row r="5" spans="1:28" ht="30" customHeight="1" x14ac:dyDescent="0.3">
      <c r="A5" s="10" t="s">
        <v>859</v>
      </c>
      <c r="B5" s="10" t="s">
        <v>480</v>
      </c>
      <c r="C5" s="10" t="s">
        <v>481</v>
      </c>
      <c r="D5" s="29" t="s">
        <v>69</v>
      </c>
      <c r="E5" s="30">
        <v>0</v>
      </c>
      <c r="F5" s="10" t="s">
        <v>52</v>
      </c>
      <c r="G5" s="30">
        <v>0</v>
      </c>
      <c r="H5" s="10" t="s">
        <v>52</v>
      </c>
      <c r="I5" s="30">
        <v>0</v>
      </c>
      <c r="J5" s="10" t="s">
        <v>52</v>
      </c>
      <c r="K5" s="30">
        <v>0</v>
      </c>
      <c r="L5" s="10" t="s">
        <v>52</v>
      </c>
      <c r="M5" s="30">
        <v>0</v>
      </c>
      <c r="N5" s="10" t="s">
        <v>52</v>
      </c>
      <c r="O5" s="30">
        <v>0</v>
      </c>
      <c r="P5" s="30">
        <v>0</v>
      </c>
      <c r="Q5" s="30">
        <v>0</v>
      </c>
      <c r="R5" s="30">
        <v>0</v>
      </c>
      <c r="S5" s="30">
        <v>0</v>
      </c>
      <c r="T5" s="30">
        <v>0</v>
      </c>
      <c r="U5" s="30">
        <v>59000</v>
      </c>
      <c r="V5" s="30">
        <f t="shared" ref="V5:V12" si="0">SMALL(Q5:U5,COUNTIF(Q5:U5,0)+1)</f>
        <v>59000</v>
      </c>
      <c r="W5" s="10" t="s">
        <v>1429</v>
      </c>
      <c r="X5" s="10" t="s">
        <v>792</v>
      </c>
      <c r="Y5" s="2" t="s">
        <v>52</v>
      </c>
      <c r="Z5" s="2" t="s">
        <v>52</v>
      </c>
      <c r="AA5" s="31"/>
      <c r="AB5" s="2" t="s">
        <v>52</v>
      </c>
    </row>
    <row r="6" spans="1:28" ht="30" customHeight="1" x14ac:dyDescent="0.3">
      <c r="A6" s="10" t="s">
        <v>834</v>
      </c>
      <c r="B6" s="10" t="s">
        <v>480</v>
      </c>
      <c r="C6" s="10" t="s">
        <v>831</v>
      </c>
      <c r="D6" s="29" t="s">
        <v>69</v>
      </c>
      <c r="E6" s="30">
        <v>0</v>
      </c>
      <c r="F6" s="10" t="s">
        <v>52</v>
      </c>
      <c r="G6" s="30">
        <v>0</v>
      </c>
      <c r="H6" s="10" t="s">
        <v>52</v>
      </c>
      <c r="I6" s="30">
        <v>0</v>
      </c>
      <c r="J6" s="10" t="s">
        <v>52</v>
      </c>
      <c r="K6" s="30">
        <v>0</v>
      </c>
      <c r="L6" s="10" t="s">
        <v>52</v>
      </c>
      <c r="M6" s="30">
        <v>0</v>
      </c>
      <c r="N6" s="10" t="s">
        <v>52</v>
      </c>
      <c r="O6" s="30">
        <v>0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102313</v>
      </c>
      <c r="V6" s="30">
        <f t="shared" si="0"/>
        <v>102313</v>
      </c>
      <c r="W6" s="10" t="s">
        <v>1430</v>
      </c>
      <c r="X6" s="10" t="s">
        <v>792</v>
      </c>
      <c r="Y6" s="2" t="s">
        <v>52</v>
      </c>
      <c r="Z6" s="2" t="s">
        <v>52</v>
      </c>
      <c r="AA6" s="31"/>
      <c r="AB6" s="2" t="s">
        <v>52</v>
      </c>
    </row>
    <row r="7" spans="1:28" ht="30" customHeight="1" x14ac:dyDescent="0.3">
      <c r="A7" s="10" t="s">
        <v>868</v>
      </c>
      <c r="B7" s="10" t="s">
        <v>485</v>
      </c>
      <c r="C7" s="10" t="s">
        <v>486</v>
      </c>
      <c r="D7" s="29" t="s">
        <v>69</v>
      </c>
      <c r="E7" s="30">
        <v>0</v>
      </c>
      <c r="F7" s="10" t="s">
        <v>52</v>
      </c>
      <c r="G7" s="30">
        <v>0</v>
      </c>
      <c r="H7" s="10" t="s">
        <v>52</v>
      </c>
      <c r="I7" s="30">
        <v>0</v>
      </c>
      <c r="J7" s="10" t="s">
        <v>52</v>
      </c>
      <c r="K7" s="30">
        <v>0</v>
      </c>
      <c r="L7" s="10" t="s">
        <v>52</v>
      </c>
      <c r="M7" s="30">
        <v>0</v>
      </c>
      <c r="N7" s="10" t="s">
        <v>52</v>
      </c>
      <c r="O7" s="30">
        <v>0</v>
      </c>
      <c r="P7" s="30">
        <v>0</v>
      </c>
      <c r="Q7" s="30">
        <v>0</v>
      </c>
      <c r="R7" s="30">
        <v>0</v>
      </c>
      <c r="S7" s="30">
        <v>0</v>
      </c>
      <c r="T7" s="30">
        <v>0</v>
      </c>
      <c r="U7" s="30">
        <v>5948</v>
      </c>
      <c r="V7" s="30">
        <f t="shared" si="0"/>
        <v>5948</v>
      </c>
      <c r="W7" s="10" t="s">
        <v>1431</v>
      </c>
      <c r="X7" s="10" t="s">
        <v>792</v>
      </c>
      <c r="Y7" s="2" t="s">
        <v>52</v>
      </c>
      <c r="Z7" s="2" t="s">
        <v>52</v>
      </c>
      <c r="AA7" s="31"/>
      <c r="AB7" s="2" t="s">
        <v>52</v>
      </c>
    </row>
    <row r="8" spans="1:28" ht="30" customHeight="1" x14ac:dyDescent="0.3">
      <c r="A8" s="10" t="s">
        <v>846</v>
      </c>
      <c r="B8" s="10" t="s">
        <v>842</v>
      </c>
      <c r="C8" s="10" t="s">
        <v>843</v>
      </c>
      <c r="D8" s="29" t="s">
        <v>69</v>
      </c>
      <c r="E8" s="30">
        <v>0</v>
      </c>
      <c r="F8" s="10" t="s">
        <v>52</v>
      </c>
      <c r="G8" s="30">
        <v>0</v>
      </c>
      <c r="H8" s="10" t="s">
        <v>52</v>
      </c>
      <c r="I8" s="30">
        <v>0</v>
      </c>
      <c r="J8" s="10" t="s">
        <v>52</v>
      </c>
      <c r="K8" s="30">
        <v>0</v>
      </c>
      <c r="L8" s="10" t="s">
        <v>52</v>
      </c>
      <c r="M8" s="30">
        <v>0</v>
      </c>
      <c r="N8" s="10" t="s">
        <v>52</v>
      </c>
      <c r="O8" s="30">
        <v>0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30">
        <v>1428</v>
      </c>
      <c r="V8" s="30">
        <f t="shared" si="0"/>
        <v>1428</v>
      </c>
      <c r="W8" s="10" t="s">
        <v>1432</v>
      </c>
      <c r="X8" s="10" t="s">
        <v>792</v>
      </c>
      <c r="Y8" s="2" t="s">
        <v>52</v>
      </c>
      <c r="Z8" s="2" t="s">
        <v>52</v>
      </c>
      <c r="AA8" s="31"/>
      <c r="AB8" s="2" t="s">
        <v>52</v>
      </c>
    </row>
    <row r="9" spans="1:28" ht="30" customHeight="1" x14ac:dyDescent="0.3">
      <c r="A9" s="10" t="s">
        <v>793</v>
      </c>
      <c r="B9" s="10" t="s">
        <v>777</v>
      </c>
      <c r="C9" s="10" t="s">
        <v>778</v>
      </c>
      <c r="D9" s="29" t="s">
        <v>69</v>
      </c>
      <c r="E9" s="30">
        <v>0</v>
      </c>
      <c r="F9" s="10" t="s">
        <v>52</v>
      </c>
      <c r="G9" s="30">
        <v>0</v>
      </c>
      <c r="H9" s="10" t="s">
        <v>52</v>
      </c>
      <c r="I9" s="30">
        <v>0</v>
      </c>
      <c r="J9" s="10" t="s">
        <v>52</v>
      </c>
      <c r="K9" s="30">
        <v>0</v>
      </c>
      <c r="L9" s="10" t="s">
        <v>52</v>
      </c>
      <c r="M9" s="30">
        <v>0</v>
      </c>
      <c r="N9" s="10" t="s">
        <v>52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114000</v>
      </c>
      <c r="V9" s="30">
        <f t="shared" si="0"/>
        <v>114000</v>
      </c>
      <c r="W9" s="10" t="s">
        <v>1433</v>
      </c>
      <c r="X9" s="10" t="s">
        <v>792</v>
      </c>
      <c r="Y9" s="2" t="s">
        <v>52</v>
      </c>
      <c r="Z9" s="2" t="s">
        <v>52</v>
      </c>
      <c r="AA9" s="31"/>
      <c r="AB9" s="2" t="s">
        <v>52</v>
      </c>
    </row>
    <row r="10" spans="1:28" ht="30" customHeight="1" x14ac:dyDescent="0.3">
      <c r="A10" s="10" t="s">
        <v>1098</v>
      </c>
      <c r="B10" s="10" t="s">
        <v>1095</v>
      </c>
      <c r="C10" s="10" t="s">
        <v>778</v>
      </c>
      <c r="D10" s="29" t="s">
        <v>69</v>
      </c>
      <c r="E10" s="30">
        <v>0</v>
      </c>
      <c r="F10" s="10" t="s">
        <v>52</v>
      </c>
      <c r="G10" s="30">
        <v>0</v>
      </c>
      <c r="H10" s="10" t="s">
        <v>52</v>
      </c>
      <c r="I10" s="30">
        <v>0</v>
      </c>
      <c r="J10" s="10" t="s">
        <v>52</v>
      </c>
      <c r="K10" s="30">
        <v>0</v>
      </c>
      <c r="L10" s="10" t="s">
        <v>52</v>
      </c>
      <c r="M10" s="30">
        <v>0</v>
      </c>
      <c r="N10" s="10" t="s">
        <v>52</v>
      </c>
      <c r="O10" s="30">
        <v>0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76510</v>
      </c>
      <c r="V10" s="30">
        <f t="shared" si="0"/>
        <v>76510</v>
      </c>
      <c r="W10" s="10" t="s">
        <v>1434</v>
      </c>
      <c r="X10" s="10" t="s">
        <v>792</v>
      </c>
      <c r="Y10" s="2" t="s">
        <v>52</v>
      </c>
      <c r="Z10" s="2" t="s">
        <v>52</v>
      </c>
      <c r="AA10" s="31"/>
      <c r="AB10" s="2" t="s">
        <v>52</v>
      </c>
    </row>
    <row r="11" spans="1:28" ht="30" customHeight="1" x14ac:dyDescent="0.3">
      <c r="A11" s="10" t="s">
        <v>1088</v>
      </c>
      <c r="B11" s="10" t="s">
        <v>1084</v>
      </c>
      <c r="C11" s="10" t="s">
        <v>1085</v>
      </c>
      <c r="D11" s="29" t="s">
        <v>69</v>
      </c>
      <c r="E11" s="30">
        <v>0</v>
      </c>
      <c r="F11" s="10" t="s">
        <v>52</v>
      </c>
      <c r="G11" s="30">
        <v>0</v>
      </c>
      <c r="H11" s="10" t="s">
        <v>52</v>
      </c>
      <c r="I11" s="30">
        <v>0</v>
      </c>
      <c r="J11" s="10" t="s">
        <v>52</v>
      </c>
      <c r="K11" s="30">
        <v>0</v>
      </c>
      <c r="L11" s="10" t="s">
        <v>52</v>
      </c>
      <c r="M11" s="30">
        <v>0</v>
      </c>
      <c r="N11" s="10" t="s">
        <v>52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58288</v>
      </c>
      <c r="V11" s="30">
        <f t="shared" si="0"/>
        <v>58288</v>
      </c>
      <c r="W11" s="10" t="s">
        <v>1435</v>
      </c>
      <c r="X11" s="10" t="s">
        <v>792</v>
      </c>
      <c r="Y11" s="2" t="s">
        <v>1115</v>
      </c>
      <c r="Z11" s="2" t="s">
        <v>52</v>
      </c>
      <c r="AA11" s="31"/>
      <c r="AB11" s="2" t="s">
        <v>52</v>
      </c>
    </row>
    <row r="12" spans="1:28" ht="30" customHeight="1" x14ac:dyDescent="0.3">
      <c r="A12" s="10" t="s">
        <v>886</v>
      </c>
      <c r="B12" s="10" t="s">
        <v>882</v>
      </c>
      <c r="C12" s="10" t="s">
        <v>883</v>
      </c>
      <c r="D12" s="29" t="s">
        <v>69</v>
      </c>
      <c r="E12" s="30">
        <v>0</v>
      </c>
      <c r="F12" s="10" t="s">
        <v>52</v>
      </c>
      <c r="G12" s="30">
        <v>0</v>
      </c>
      <c r="H12" s="10" t="s">
        <v>52</v>
      </c>
      <c r="I12" s="30">
        <v>0</v>
      </c>
      <c r="J12" s="10" t="s">
        <v>52</v>
      </c>
      <c r="K12" s="30">
        <v>0</v>
      </c>
      <c r="L12" s="10" t="s">
        <v>52</v>
      </c>
      <c r="M12" s="30">
        <v>0</v>
      </c>
      <c r="N12" s="10" t="s">
        <v>52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241467</v>
      </c>
      <c r="V12" s="30">
        <f t="shared" si="0"/>
        <v>241467</v>
      </c>
      <c r="W12" s="10" t="s">
        <v>1436</v>
      </c>
      <c r="X12" s="10" t="s">
        <v>792</v>
      </c>
      <c r="Y12" s="2" t="s">
        <v>52</v>
      </c>
      <c r="Z12" s="2" t="s">
        <v>52</v>
      </c>
      <c r="AA12" s="31"/>
      <c r="AB12" s="2" t="s">
        <v>52</v>
      </c>
    </row>
    <row r="13" spans="1:28" ht="30" customHeight="1" x14ac:dyDescent="0.3">
      <c r="A13" s="10" t="s">
        <v>265</v>
      </c>
      <c r="B13" s="10" t="s">
        <v>263</v>
      </c>
      <c r="C13" s="10" t="s">
        <v>264</v>
      </c>
      <c r="D13" s="29" t="s">
        <v>98</v>
      </c>
      <c r="E13" s="30">
        <v>0</v>
      </c>
      <c r="F13" s="10" t="s">
        <v>52</v>
      </c>
      <c r="G13" s="30">
        <v>21000</v>
      </c>
      <c r="H13" s="10" t="s">
        <v>1437</v>
      </c>
      <c r="I13" s="30">
        <v>0</v>
      </c>
      <c r="J13" s="10" t="s">
        <v>52</v>
      </c>
      <c r="K13" s="30">
        <v>0</v>
      </c>
      <c r="L13" s="10" t="s">
        <v>52</v>
      </c>
      <c r="M13" s="30">
        <v>0</v>
      </c>
      <c r="N13" s="10" t="s">
        <v>52</v>
      </c>
      <c r="O13" s="30">
        <f>SMALL(E13:M13,COUNTIF(E13:M13,0)+1)</f>
        <v>21000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10" t="s">
        <v>1438</v>
      </c>
      <c r="X13" s="10" t="s">
        <v>52</v>
      </c>
      <c r="Y13" s="2" t="s">
        <v>52</v>
      </c>
      <c r="Z13" s="2" t="s">
        <v>52</v>
      </c>
      <c r="AA13" s="31"/>
      <c r="AB13" s="2" t="s">
        <v>52</v>
      </c>
    </row>
    <row r="14" spans="1:28" ht="30" customHeight="1" x14ac:dyDescent="0.3">
      <c r="A14" s="10" t="s">
        <v>494</v>
      </c>
      <c r="B14" s="10" t="s">
        <v>263</v>
      </c>
      <c r="C14" s="10" t="s">
        <v>493</v>
      </c>
      <c r="D14" s="29" t="s">
        <v>98</v>
      </c>
      <c r="E14" s="30">
        <v>0</v>
      </c>
      <c r="F14" s="10" t="s">
        <v>52</v>
      </c>
      <c r="G14" s="30">
        <v>0</v>
      </c>
      <c r="H14" s="10" t="s">
        <v>52</v>
      </c>
      <c r="I14" s="30">
        <v>0</v>
      </c>
      <c r="J14" s="10" t="s">
        <v>52</v>
      </c>
      <c r="K14" s="30">
        <v>0</v>
      </c>
      <c r="L14" s="10" t="s">
        <v>52</v>
      </c>
      <c r="M14" s="30">
        <v>0</v>
      </c>
      <c r="N14" s="10" t="s">
        <v>52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10" t="s">
        <v>1439</v>
      </c>
      <c r="X14" s="10" t="s">
        <v>490</v>
      </c>
      <c r="Y14" s="2" t="s">
        <v>52</v>
      </c>
      <c r="Z14" s="2" t="s">
        <v>52</v>
      </c>
      <c r="AA14" s="31"/>
      <c r="AB14" s="2" t="s">
        <v>52</v>
      </c>
    </row>
    <row r="15" spans="1:28" ht="30" customHeight="1" x14ac:dyDescent="0.3">
      <c r="A15" s="10" t="s">
        <v>491</v>
      </c>
      <c r="B15" s="10" t="s">
        <v>267</v>
      </c>
      <c r="C15" s="10" t="s">
        <v>489</v>
      </c>
      <c r="D15" s="29" t="s">
        <v>98</v>
      </c>
      <c r="E15" s="30">
        <v>0</v>
      </c>
      <c r="F15" s="10" t="s">
        <v>52</v>
      </c>
      <c r="G15" s="30">
        <v>0</v>
      </c>
      <c r="H15" s="10" t="s">
        <v>52</v>
      </c>
      <c r="I15" s="30">
        <v>0</v>
      </c>
      <c r="J15" s="10" t="s">
        <v>52</v>
      </c>
      <c r="K15" s="30">
        <v>0</v>
      </c>
      <c r="L15" s="10" t="s">
        <v>52</v>
      </c>
      <c r="M15" s="30">
        <v>0</v>
      </c>
      <c r="N15" s="10" t="s">
        <v>52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10" t="s">
        <v>1440</v>
      </c>
      <c r="X15" s="10" t="s">
        <v>490</v>
      </c>
      <c r="Y15" s="2" t="s">
        <v>52</v>
      </c>
      <c r="Z15" s="2" t="s">
        <v>52</v>
      </c>
      <c r="AA15" s="31"/>
      <c r="AB15" s="2" t="s">
        <v>52</v>
      </c>
    </row>
    <row r="16" spans="1:28" ht="30" customHeight="1" x14ac:dyDescent="0.3">
      <c r="A16" s="10" t="s">
        <v>601</v>
      </c>
      <c r="B16" s="10" t="s">
        <v>259</v>
      </c>
      <c r="C16" s="10" t="s">
        <v>489</v>
      </c>
      <c r="D16" s="29" t="s">
        <v>98</v>
      </c>
      <c r="E16" s="30">
        <v>0</v>
      </c>
      <c r="F16" s="10" t="s">
        <v>52</v>
      </c>
      <c r="G16" s="30">
        <v>0</v>
      </c>
      <c r="H16" s="10" t="s">
        <v>52</v>
      </c>
      <c r="I16" s="30">
        <v>0</v>
      </c>
      <c r="J16" s="10" t="s">
        <v>52</v>
      </c>
      <c r="K16" s="30">
        <v>0</v>
      </c>
      <c r="L16" s="10" t="s">
        <v>52</v>
      </c>
      <c r="M16" s="30">
        <v>0</v>
      </c>
      <c r="N16" s="10" t="s">
        <v>52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10" t="s">
        <v>1441</v>
      </c>
      <c r="X16" s="10" t="s">
        <v>490</v>
      </c>
      <c r="Y16" s="2" t="s">
        <v>52</v>
      </c>
      <c r="Z16" s="2" t="s">
        <v>52</v>
      </c>
      <c r="AA16" s="31"/>
      <c r="AB16" s="2" t="s">
        <v>52</v>
      </c>
    </row>
    <row r="17" spans="1:28" ht="30" customHeight="1" x14ac:dyDescent="0.3">
      <c r="A17" s="10" t="s">
        <v>261</v>
      </c>
      <c r="B17" s="10" t="s">
        <v>259</v>
      </c>
      <c r="C17" s="10" t="s">
        <v>260</v>
      </c>
      <c r="D17" s="29" t="s">
        <v>98</v>
      </c>
      <c r="E17" s="30">
        <v>0</v>
      </c>
      <c r="F17" s="10" t="s">
        <v>52</v>
      </c>
      <c r="G17" s="30">
        <v>27000</v>
      </c>
      <c r="H17" s="10" t="s">
        <v>1437</v>
      </c>
      <c r="I17" s="30">
        <v>28000</v>
      </c>
      <c r="J17" s="10" t="s">
        <v>1442</v>
      </c>
      <c r="K17" s="30">
        <v>0</v>
      </c>
      <c r="L17" s="10" t="s">
        <v>52</v>
      </c>
      <c r="M17" s="30">
        <v>0</v>
      </c>
      <c r="N17" s="10" t="s">
        <v>52</v>
      </c>
      <c r="O17" s="30">
        <f t="shared" ref="O17:O29" si="1">SMALL(E17:M17,COUNTIF(E17:M17,0)+1)</f>
        <v>27000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10" t="s">
        <v>1443</v>
      </c>
      <c r="X17" s="10" t="s">
        <v>52</v>
      </c>
      <c r="Y17" s="2" t="s">
        <v>52</v>
      </c>
      <c r="Z17" s="2" t="s">
        <v>52</v>
      </c>
      <c r="AA17" s="31"/>
      <c r="AB17" s="2" t="s">
        <v>52</v>
      </c>
    </row>
    <row r="18" spans="1:28" ht="30" customHeight="1" x14ac:dyDescent="0.3">
      <c r="A18" s="10" t="s">
        <v>940</v>
      </c>
      <c r="B18" s="10" t="s">
        <v>938</v>
      </c>
      <c r="C18" s="10" t="s">
        <v>939</v>
      </c>
      <c r="D18" s="29" t="s">
        <v>74</v>
      </c>
      <c r="E18" s="30">
        <v>8419</v>
      </c>
      <c r="F18" s="10" t="s">
        <v>52</v>
      </c>
      <c r="G18" s="30">
        <v>9002.9500000000007</v>
      </c>
      <c r="H18" s="10" t="s">
        <v>1444</v>
      </c>
      <c r="I18" s="30">
        <v>8011.95</v>
      </c>
      <c r="J18" s="10" t="s">
        <v>1445</v>
      </c>
      <c r="K18" s="30">
        <v>0</v>
      </c>
      <c r="L18" s="10" t="s">
        <v>52</v>
      </c>
      <c r="M18" s="30">
        <v>0</v>
      </c>
      <c r="N18" s="10" t="s">
        <v>52</v>
      </c>
      <c r="O18" s="30">
        <f t="shared" si="1"/>
        <v>8011.95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10" t="s">
        <v>1446</v>
      </c>
      <c r="X18" s="10" t="s">
        <v>52</v>
      </c>
      <c r="Y18" s="2" t="s">
        <v>52</v>
      </c>
      <c r="Z18" s="2" t="s">
        <v>52</v>
      </c>
      <c r="AA18" s="31"/>
      <c r="AB18" s="2" t="s">
        <v>52</v>
      </c>
    </row>
    <row r="19" spans="1:28" ht="30" customHeight="1" x14ac:dyDescent="0.3">
      <c r="A19" s="10" t="s">
        <v>309</v>
      </c>
      <c r="B19" s="10" t="s">
        <v>305</v>
      </c>
      <c r="C19" s="10" t="s">
        <v>306</v>
      </c>
      <c r="D19" s="29" t="s">
        <v>307</v>
      </c>
      <c r="E19" s="30">
        <v>330</v>
      </c>
      <c r="F19" s="10" t="s">
        <v>52</v>
      </c>
      <c r="G19" s="30">
        <v>270</v>
      </c>
      <c r="H19" s="10" t="s">
        <v>1447</v>
      </c>
      <c r="I19" s="30">
        <v>234</v>
      </c>
      <c r="J19" s="10" t="s">
        <v>1448</v>
      </c>
      <c r="K19" s="30">
        <v>0</v>
      </c>
      <c r="L19" s="10" t="s">
        <v>52</v>
      </c>
      <c r="M19" s="30">
        <v>0</v>
      </c>
      <c r="N19" s="10" t="s">
        <v>52</v>
      </c>
      <c r="O19" s="30">
        <f t="shared" si="1"/>
        <v>234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10" t="s">
        <v>1449</v>
      </c>
      <c r="X19" s="10" t="s">
        <v>308</v>
      </c>
      <c r="Y19" s="2" t="s">
        <v>52</v>
      </c>
      <c r="Z19" s="2" t="s">
        <v>52</v>
      </c>
      <c r="AA19" s="31"/>
      <c r="AB19" s="2" t="s">
        <v>52</v>
      </c>
    </row>
    <row r="20" spans="1:28" ht="30" customHeight="1" x14ac:dyDescent="0.3">
      <c r="A20" s="10" t="s">
        <v>605</v>
      </c>
      <c r="B20" s="10" t="s">
        <v>603</v>
      </c>
      <c r="C20" s="10" t="s">
        <v>604</v>
      </c>
      <c r="D20" s="29" t="s">
        <v>589</v>
      </c>
      <c r="E20" s="30">
        <v>0</v>
      </c>
      <c r="F20" s="10" t="s">
        <v>52</v>
      </c>
      <c r="G20" s="30">
        <v>3754.75</v>
      </c>
      <c r="H20" s="10" t="s">
        <v>1450</v>
      </c>
      <c r="I20" s="30">
        <v>3754.75</v>
      </c>
      <c r="J20" s="10" t="s">
        <v>1451</v>
      </c>
      <c r="K20" s="30">
        <v>0</v>
      </c>
      <c r="L20" s="10" t="s">
        <v>52</v>
      </c>
      <c r="M20" s="30">
        <v>0</v>
      </c>
      <c r="N20" s="10" t="s">
        <v>52</v>
      </c>
      <c r="O20" s="30">
        <f t="shared" si="1"/>
        <v>3754.75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10" t="s">
        <v>1452</v>
      </c>
      <c r="X20" s="10" t="s">
        <v>52</v>
      </c>
      <c r="Y20" s="2" t="s">
        <v>52</v>
      </c>
      <c r="Z20" s="2" t="s">
        <v>52</v>
      </c>
      <c r="AA20" s="31"/>
      <c r="AB20" s="2" t="s">
        <v>52</v>
      </c>
    </row>
    <row r="21" spans="1:28" ht="30" customHeight="1" x14ac:dyDescent="0.3">
      <c r="A21" s="10" t="s">
        <v>501</v>
      </c>
      <c r="B21" s="10" t="s">
        <v>499</v>
      </c>
      <c r="C21" s="10" t="s">
        <v>500</v>
      </c>
      <c r="D21" s="29" t="s">
        <v>74</v>
      </c>
      <c r="E21" s="30">
        <v>162</v>
      </c>
      <c r="F21" s="10" t="s">
        <v>52</v>
      </c>
      <c r="G21" s="30">
        <v>183.91</v>
      </c>
      <c r="H21" s="10" t="s">
        <v>1453</v>
      </c>
      <c r="I21" s="30">
        <v>177.04</v>
      </c>
      <c r="J21" s="10" t="s">
        <v>1454</v>
      </c>
      <c r="K21" s="30">
        <v>0</v>
      </c>
      <c r="L21" s="10" t="s">
        <v>52</v>
      </c>
      <c r="M21" s="30">
        <v>0</v>
      </c>
      <c r="N21" s="10" t="s">
        <v>52</v>
      </c>
      <c r="O21" s="30">
        <f t="shared" si="1"/>
        <v>162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10" t="s">
        <v>1455</v>
      </c>
      <c r="X21" s="10" t="s">
        <v>52</v>
      </c>
      <c r="Y21" s="2" t="s">
        <v>52</v>
      </c>
      <c r="Z21" s="2" t="s">
        <v>52</v>
      </c>
      <c r="AA21" s="31"/>
      <c r="AB21" s="2" t="s">
        <v>52</v>
      </c>
    </row>
    <row r="22" spans="1:28" ht="30" customHeight="1" x14ac:dyDescent="0.3">
      <c r="A22" s="10" t="s">
        <v>797</v>
      </c>
      <c r="B22" s="10" t="s">
        <v>795</v>
      </c>
      <c r="C22" s="10" t="s">
        <v>796</v>
      </c>
      <c r="D22" s="29" t="s">
        <v>589</v>
      </c>
      <c r="E22" s="30">
        <v>0</v>
      </c>
      <c r="F22" s="10" t="s">
        <v>52</v>
      </c>
      <c r="G22" s="30">
        <v>1320.9</v>
      </c>
      <c r="H22" s="10" t="s">
        <v>1456</v>
      </c>
      <c r="I22" s="30">
        <v>1252</v>
      </c>
      <c r="J22" s="10" t="s">
        <v>1457</v>
      </c>
      <c r="K22" s="30">
        <v>0</v>
      </c>
      <c r="L22" s="10" t="s">
        <v>52</v>
      </c>
      <c r="M22" s="30">
        <v>0</v>
      </c>
      <c r="N22" s="10" t="s">
        <v>52</v>
      </c>
      <c r="O22" s="30">
        <f t="shared" si="1"/>
        <v>1252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10" t="s">
        <v>1458</v>
      </c>
      <c r="X22" s="10" t="s">
        <v>52</v>
      </c>
      <c r="Y22" s="2" t="s">
        <v>52</v>
      </c>
      <c r="Z22" s="2" t="s">
        <v>52</v>
      </c>
      <c r="AA22" s="31"/>
      <c r="AB22" s="2" t="s">
        <v>52</v>
      </c>
    </row>
    <row r="23" spans="1:28" ht="30" customHeight="1" x14ac:dyDescent="0.3">
      <c r="A23" s="10" t="s">
        <v>850</v>
      </c>
      <c r="B23" s="10" t="s">
        <v>848</v>
      </c>
      <c r="C23" s="10" t="s">
        <v>849</v>
      </c>
      <c r="D23" s="29" t="s">
        <v>589</v>
      </c>
      <c r="E23" s="30">
        <v>0</v>
      </c>
      <c r="F23" s="10" t="s">
        <v>52</v>
      </c>
      <c r="G23" s="30">
        <v>1466.36</v>
      </c>
      <c r="H23" s="10" t="s">
        <v>1456</v>
      </c>
      <c r="I23" s="30">
        <v>1445</v>
      </c>
      <c r="J23" s="10" t="s">
        <v>1457</v>
      </c>
      <c r="K23" s="30">
        <v>0</v>
      </c>
      <c r="L23" s="10" t="s">
        <v>52</v>
      </c>
      <c r="M23" s="30">
        <v>0</v>
      </c>
      <c r="N23" s="10" t="s">
        <v>52</v>
      </c>
      <c r="O23" s="30">
        <f t="shared" si="1"/>
        <v>1445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10" t="s">
        <v>1459</v>
      </c>
      <c r="X23" s="10" t="s">
        <v>52</v>
      </c>
      <c r="Y23" s="2" t="s">
        <v>52</v>
      </c>
      <c r="Z23" s="2" t="s">
        <v>52</v>
      </c>
      <c r="AA23" s="31"/>
      <c r="AB23" s="2" t="s">
        <v>52</v>
      </c>
    </row>
    <row r="24" spans="1:28" ht="30" customHeight="1" x14ac:dyDescent="0.3">
      <c r="A24" s="10" t="s">
        <v>762</v>
      </c>
      <c r="B24" s="10" t="s">
        <v>760</v>
      </c>
      <c r="C24" s="10" t="s">
        <v>761</v>
      </c>
      <c r="D24" s="29" t="s">
        <v>307</v>
      </c>
      <c r="E24" s="30">
        <v>1137</v>
      </c>
      <c r="F24" s="10" t="s">
        <v>52</v>
      </c>
      <c r="G24" s="30">
        <v>0</v>
      </c>
      <c r="H24" s="10" t="s">
        <v>52</v>
      </c>
      <c r="I24" s="30">
        <v>0</v>
      </c>
      <c r="J24" s="10" t="s">
        <v>52</v>
      </c>
      <c r="K24" s="30">
        <v>0</v>
      </c>
      <c r="L24" s="10" t="s">
        <v>52</v>
      </c>
      <c r="M24" s="30">
        <v>0</v>
      </c>
      <c r="N24" s="10" t="s">
        <v>52</v>
      </c>
      <c r="O24" s="30">
        <f t="shared" si="1"/>
        <v>1137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10" t="s">
        <v>1460</v>
      </c>
      <c r="X24" s="10" t="s">
        <v>52</v>
      </c>
      <c r="Y24" s="2" t="s">
        <v>52</v>
      </c>
      <c r="Z24" s="2" t="s">
        <v>52</v>
      </c>
      <c r="AA24" s="31"/>
      <c r="AB24" s="2" t="s">
        <v>52</v>
      </c>
    </row>
    <row r="25" spans="1:28" ht="30" customHeight="1" x14ac:dyDescent="0.3">
      <c r="A25" s="10" t="s">
        <v>818</v>
      </c>
      <c r="B25" s="10" t="s">
        <v>815</v>
      </c>
      <c r="C25" s="10" t="s">
        <v>816</v>
      </c>
      <c r="D25" s="29" t="s">
        <v>817</v>
      </c>
      <c r="E25" s="30">
        <v>0</v>
      </c>
      <c r="F25" s="10" t="s">
        <v>52</v>
      </c>
      <c r="G25" s="30">
        <v>19500</v>
      </c>
      <c r="H25" s="10" t="s">
        <v>1461</v>
      </c>
      <c r="I25" s="30">
        <v>24900</v>
      </c>
      <c r="J25" s="10" t="s">
        <v>1462</v>
      </c>
      <c r="K25" s="30">
        <v>0</v>
      </c>
      <c r="L25" s="10" t="s">
        <v>52</v>
      </c>
      <c r="M25" s="30">
        <v>0</v>
      </c>
      <c r="N25" s="10" t="s">
        <v>52</v>
      </c>
      <c r="O25" s="30">
        <f t="shared" si="1"/>
        <v>19500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10" t="s">
        <v>1463</v>
      </c>
      <c r="X25" s="10" t="s">
        <v>52</v>
      </c>
      <c r="Y25" s="2" t="s">
        <v>52</v>
      </c>
      <c r="Z25" s="2" t="s">
        <v>52</v>
      </c>
      <c r="AA25" s="31"/>
      <c r="AB25" s="2" t="s">
        <v>52</v>
      </c>
    </row>
    <row r="26" spans="1:28" ht="30" customHeight="1" x14ac:dyDescent="0.3">
      <c r="A26" s="10" t="s">
        <v>659</v>
      </c>
      <c r="B26" s="10" t="s">
        <v>657</v>
      </c>
      <c r="C26" s="10" t="s">
        <v>658</v>
      </c>
      <c r="D26" s="29" t="s">
        <v>307</v>
      </c>
      <c r="E26" s="30">
        <v>0</v>
      </c>
      <c r="F26" s="10" t="s">
        <v>52</v>
      </c>
      <c r="G26" s="30">
        <v>760</v>
      </c>
      <c r="H26" s="10" t="s">
        <v>1464</v>
      </c>
      <c r="I26" s="30">
        <v>0</v>
      </c>
      <c r="J26" s="10" t="s">
        <v>52</v>
      </c>
      <c r="K26" s="30">
        <v>0</v>
      </c>
      <c r="L26" s="10" t="s">
        <v>52</v>
      </c>
      <c r="M26" s="30">
        <v>0</v>
      </c>
      <c r="N26" s="10" t="s">
        <v>52</v>
      </c>
      <c r="O26" s="30">
        <f t="shared" si="1"/>
        <v>760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10" t="s">
        <v>1465</v>
      </c>
      <c r="X26" s="10" t="s">
        <v>52</v>
      </c>
      <c r="Y26" s="2" t="s">
        <v>52</v>
      </c>
      <c r="Z26" s="2" t="s">
        <v>52</v>
      </c>
      <c r="AA26" s="31"/>
      <c r="AB26" s="2" t="s">
        <v>52</v>
      </c>
    </row>
    <row r="27" spans="1:28" ht="30" customHeight="1" x14ac:dyDescent="0.3">
      <c r="A27" s="10" t="s">
        <v>287</v>
      </c>
      <c r="B27" s="10" t="s">
        <v>285</v>
      </c>
      <c r="C27" s="10" t="s">
        <v>286</v>
      </c>
      <c r="D27" s="29" t="s">
        <v>139</v>
      </c>
      <c r="E27" s="30">
        <v>696300</v>
      </c>
      <c r="F27" s="10" t="s">
        <v>52</v>
      </c>
      <c r="G27" s="30">
        <v>0</v>
      </c>
      <c r="H27" s="10" t="s">
        <v>52</v>
      </c>
      <c r="I27" s="30">
        <v>0</v>
      </c>
      <c r="J27" s="10" t="s">
        <v>52</v>
      </c>
      <c r="K27" s="30">
        <v>0</v>
      </c>
      <c r="L27" s="10" t="s">
        <v>52</v>
      </c>
      <c r="M27" s="30">
        <v>0</v>
      </c>
      <c r="N27" s="10" t="s">
        <v>52</v>
      </c>
      <c r="O27" s="30">
        <f t="shared" si="1"/>
        <v>696300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10" t="s">
        <v>1466</v>
      </c>
      <c r="X27" s="10" t="s">
        <v>52</v>
      </c>
      <c r="Y27" s="2" t="s">
        <v>52</v>
      </c>
      <c r="Z27" s="2" t="s">
        <v>52</v>
      </c>
      <c r="AA27" s="31"/>
      <c r="AB27" s="2" t="s">
        <v>52</v>
      </c>
    </row>
    <row r="28" spans="1:28" ht="30" customHeight="1" x14ac:dyDescent="0.3">
      <c r="A28" s="10" t="s">
        <v>290</v>
      </c>
      <c r="B28" s="10" t="s">
        <v>285</v>
      </c>
      <c r="C28" s="10" t="s">
        <v>289</v>
      </c>
      <c r="D28" s="29" t="s">
        <v>139</v>
      </c>
      <c r="E28" s="30">
        <v>685850</v>
      </c>
      <c r="F28" s="10" t="s">
        <v>52</v>
      </c>
      <c r="G28" s="30">
        <v>0</v>
      </c>
      <c r="H28" s="10" t="s">
        <v>52</v>
      </c>
      <c r="I28" s="30">
        <v>0</v>
      </c>
      <c r="J28" s="10" t="s">
        <v>52</v>
      </c>
      <c r="K28" s="30">
        <v>0</v>
      </c>
      <c r="L28" s="10" t="s">
        <v>52</v>
      </c>
      <c r="M28" s="30">
        <v>0</v>
      </c>
      <c r="N28" s="10" t="s">
        <v>52</v>
      </c>
      <c r="O28" s="30">
        <f t="shared" si="1"/>
        <v>685850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10" t="s">
        <v>1467</v>
      </c>
      <c r="X28" s="10" t="s">
        <v>52</v>
      </c>
      <c r="Y28" s="2" t="s">
        <v>52</v>
      </c>
      <c r="Z28" s="2" t="s">
        <v>52</v>
      </c>
      <c r="AA28" s="31"/>
      <c r="AB28" s="2" t="s">
        <v>52</v>
      </c>
    </row>
    <row r="29" spans="1:28" ht="30" customHeight="1" x14ac:dyDescent="0.3">
      <c r="A29" s="10" t="s">
        <v>293</v>
      </c>
      <c r="B29" s="10" t="s">
        <v>285</v>
      </c>
      <c r="C29" s="10" t="s">
        <v>292</v>
      </c>
      <c r="D29" s="29" t="s">
        <v>139</v>
      </c>
      <c r="E29" s="30">
        <v>680620</v>
      </c>
      <c r="F29" s="10" t="s">
        <v>52</v>
      </c>
      <c r="G29" s="30">
        <v>0</v>
      </c>
      <c r="H29" s="10" t="s">
        <v>52</v>
      </c>
      <c r="I29" s="30">
        <v>0</v>
      </c>
      <c r="J29" s="10" t="s">
        <v>52</v>
      </c>
      <c r="K29" s="30">
        <v>0</v>
      </c>
      <c r="L29" s="10" t="s">
        <v>52</v>
      </c>
      <c r="M29" s="30">
        <v>0</v>
      </c>
      <c r="N29" s="10" t="s">
        <v>52</v>
      </c>
      <c r="O29" s="30">
        <f t="shared" si="1"/>
        <v>680620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10" t="s">
        <v>1468</v>
      </c>
      <c r="X29" s="10" t="s">
        <v>52</v>
      </c>
      <c r="Y29" s="2" t="s">
        <v>52</v>
      </c>
      <c r="Z29" s="2" t="s">
        <v>52</v>
      </c>
      <c r="AA29" s="31"/>
      <c r="AB29" s="2" t="s">
        <v>52</v>
      </c>
    </row>
    <row r="30" spans="1:28" ht="30" customHeight="1" x14ac:dyDescent="0.3">
      <c r="A30" s="10" t="s">
        <v>140</v>
      </c>
      <c r="B30" s="10" t="s">
        <v>137</v>
      </c>
      <c r="C30" s="10" t="s">
        <v>138</v>
      </c>
      <c r="D30" s="29" t="s">
        <v>139</v>
      </c>
      <c r="E30" s="30">
        <v>0</v>
      </c>
      <c r="F30" s="10" t="s">
        <v>52</v>
      </c>
      <c r="G30" s="30">
        <v>0</v>
      </c>
      <c r="H30" s="10" t="s">
        <v>52</v>
      </c>
      <c r="I30" s="30">
        <v>0</v>
      </c>
      <c r="J30" s="10" t="s">
        <v>52</v>
      </c>
      <c r="K30" s="30">
        <v>0</v>
      </c>
      <c r="L30" s="10" t="s">
        <v>52</v>
      </c>
      <c r="M30" s="30">
        <v>0</v>
      </c>
      <c r="N30" s="10" t="s">
        <v>52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10" t="s">
        <v>1469</v>
      </c>
      <c r="X30" s="10" t="s">
        <v>52</v>
      </c>
      <c r="Y30" s="2" t="s">
        <v>52</v>
      </c>
      <c r="Z30" s="2" t="s">
        <v>52</v>
      </c>
      <c r="AA30" s="31"/>
      <c r="AB30" s="2" t="s">
        <v>52</v>
      </c>
    </row>
    <row r="31" spans="1:28" ht="30" customHeight="1" x14ac:dyDescent="0.3">
      <c r="A31" s="10" t="s">
        <v>143</v>
      </c>
      <c r="B31" s="10" t="s">
        <v>137</v>
      </c>
      <c r="C31" s="10" t="s">
        <v>142</v>
      </c>
      <c r="D31" s="29" t="s">
        <v>139</v>
      </c>
      <c r="E31" s="30">
        <v>0</v>
      </c>
      <c r="F31" s="10" t="s">
        <v>52</v>
      </c>
      <c r="G31" s="30">
        <v>0</v>
      </c>
      <c r="H31" s="10" t="s">
        <v>52</v>
      </c>
      <c r="I31" s="30">
        <v>0</v>
      </c>
      <c r="J31" s="10" t="s">
        <v>52</v>
      </c>
      <c r="K31" s="30">
        <v>0</v>
      </c>
      <c r="L31" s="10" t="s">
        <v>52</v>
      </c>
      <c r="M31" s="30">
        <v>0</v>
      </c>
      <c r="N31" s="10" t="s">
        <v>52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10" t="s">
        <v>1470</v>
      </c>
      <c r="X31" s="10" t="s">
        <v>52</v>
      </c>
      <c r="Y31" s="2" t="s">
        <v>52</v>
      </c>
      <c r="Z31" s="2" t="s">
        <v>52</v>
      </c>
      <c r="AA31" s="31"/>
      <c r="AB31" s="2" t="s">
        <v>52</v>
      </c>
    </row>
    <row r="32" spans="1:28" ht="30" customHeight="1" x14ac:dyDescent="0.3">
      <c r="A32" s="10" t="s">
        <v>146</v>
      </c>
      <c r="B32" s="10" t="s">
        <v>137</v>
      </c>
      <c r="C32" s="10" t="s">
        <v>145</v>
      </c>
      <c r="D32" s="29" t="s">
        <v>139</v>
      </c>
      <c r="E32" s="30">
        <v>0</v>
      </c>
      <c r="F32" s="10" t="s">
        <v>52</v>
      </c>
      <c r="G32" s="30">
        <v>0</v>
      </c>
      <c r="H32" s="10" t="s">
        <v>52</v>
      </c>
      <c r="I32" s="30">
        <v>0</v>
      </c>
      <c r="J32" s="10" t="s">
        <v>52</v>
      </c>
      <c r="K32" s="30">
        <v>0</v>
      </c>
      <c r="L32" s="10" t="s">
        <v>52</v>
      </c>
      <c r="M32" s="30">
        <v>0</v>
      </c>
      <c r="N32" s="10" t="s">
        <v>52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10" t="s">
        <v>1471</v>
      </c>
      <c r="X32" s="10" t="s">
        <v>52</v>
      </c>
      <c r="Y32" s="2" t="s">
        <v>52</v>
      </c>
      <c r="Z32" s="2" t="s">
        <v>52</v>
      </c>
      <c r="AA32" s="31"/>
      <c r="AB32" s="2" t="s">
        <v>52</v>
      </c>
    </row>
    <row r="33" spans="1:28" ht="30" customHeight="1" x14ac:dyDescent="0.3">
      <c r="A33" s="10" t="s">
        <v>944</v>
      </c>
      <c r="B33" s="10" t="s">
        <v>942</v>
      </c>
      <c r="C33" s="10" t="s">
        <v>943</v>
      </c>
      <c r="D33" s="29" t="s">
        <v>98</v>
      </c>
      <c r="E33" s="30">
        <v>376675</v>
      </c>
      <c r="F33" s="10" t="s">
        <v>52</v>
      </c>
      <c r="G33" s="30">
        <v>449101.79</v>
      </c>
      <c r="H33" s="10" t="s">
        <v>1472</v>
      </c>
      <c r="I33" s="30">
        <v>377544.91</v>
      </c>
      <c r="J33" s="10" t="s">
        <v>1473</v>
      </c>
      <c r="K33" s="30">
        <v>0</v>
      </c>
      <c r="L33" s="10" t="s">
        <v>52</v>
      </c>
      <c r="M33" s="30">
        <v>0</v>
      </c>
      <c r="N33" s="10" t="s">
        <v>52</v>
      </c>
      <c r="O33" s="30">
        <f>SMALL(E33:M33,COUNTIF(E33:M33,0)+1)</f>
        <v>376675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10" t="s">
        <v>1474</v>
      </c>
      <c r="X33" s="10" t="s">
        <v>52</v>
      </c>
      <c r="Y33" s="2" t="s">
        <v>52</v>
      </c>
      <c r="Z33" s="2" t="s">
        <v>52</v>
      </c>
      <c r="AA33" s="31"/>
      <c r="AB33" s="2" t="s">
        <v>52</v>
      </c>
    </row>
    <row r="34" spans="1:28" ht="30" customHeight="1" x14ac:dyDescent="0.3">
      <c r="A34" s="10" t="s">
        <v>269</v>
      </c>
      <c r="B34" s="10" t="s">
        <v>267</v>
      </c>
      <c r="C34" s="10" t="s">
        <v>268</v>
      </c>
      <c r="D34" s="29" t="s">
        <v>98</v>
      </c>
      <c r="E34" s="30">
        <v>0</v>
      </c>
      <c r="F34" s="10" t="s">
        <v>52</v>
      </c>
      <c r="G34" s="30">
        <v>20000</v>
      </c>
      <c r="H34" s="10" t="s">
        <v>1437</v>
      </c>
      <c r="I34" s="30">
        <v>17000</v>
      </c>
      <c r="J34" s="10" t="s">
        <v>1442</v>
      </c>
      <c r="K34" s="30">
        <v>0</v>
      </c>
      <c r="L34" s="10" t="s">
        <v>52</v>
      </c>
      <c r="M34" s="30">
        <v>0</v>
      </c>
      <c r="N34" s="10" t="s">
        <v>52</v>
      </c>
      <c r="O34" s="30">
        <f>SMALL(E34:M34,COUNTIF(E34:M34,0)+1)</f>
        <v>17000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10" t="s">
        <v>1475</v>
      </c>
      <c r="X34" s="10" t="s">
        <v>52</v>
      </c>
      <c r="Y34" s="2" t="s">
        <v>52</v>
      </c>
      <c r="Z34" s="2" t="s">
        <v>52</v>
      </c>
      <c r="AA34" s="31"/>
      <c r="AB34" s="2" t="s">
        <v>52</v>
      </c>
    </row>
    <row r="35" spans="1:28" ht="30" customHeight="1" x14ac:dyDescent="0.3">
      <c r="A35" s="10" t="s">
        <v>127</v>
      </c>
      <c r="B35" s="10" t="s">
        <v>122</v>
      </c>
      <c r="C35" s="10" t="s">
        <v>126</v>
      </c>
      <c r="D35" s="29" t="s">
        <v>98</v>
      </c>
      <c r="E35" s="30">
        <v>0</v>
      </c>
      <c r="F35" s="10" t="s">
        <v>52</v>
      </c>
      <c r="G35" s="30">
        <v>0</v>
      </c>
      <c r="H35" s="10" t="s">
        <v>52</v>
      </c>
      <c r="I35" s="30">
        <v>0</v>
      </c>
      <c r="J35" s="10" t="s">
        <v>52</v>
      </c>
      <c r="K35" s="30">
        <v>0</v>
      </c>
      <c r="L35" s="10" t="s">
        <v>52</v>
      </c>
      <c r="M35" s="30">
        <v>0</v>
      </c>
      <c r="N35" s="10" t="s">
        <v>52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10" t="s">
        <v>1476</v>
      </c>
      <c r="X35" s="10" t="s">
        <v>52</v>
      </c>
      <c r="Y35" s="2" t="s">
        <v>52</v>
      </c>
      <c r="Z35" s="2" t="s">
        <v>52</v>
      </c>
      <c r="AA35" s="31"/>
      <c r="AB35" s="2" t="s">
        <v>52</v>
      </c>
    </row>
    <row r="36" spans="1:28" ht="30" customHeight="1" x14ac:dyDescent="0.3">
      <c r="A36" s="10" t="s">
        <v>124</v>
      </c>
      <c r="B36" s="10" t="s">
        <v>122</v>
      </c>
      <c r="C36" s="10" t="s">
        <v>123</v>
      </c>
      <c r="D36" s="29" t="s">
        <v>98</v>
      </c>
      <c r="E36" s="30">
        <v>0</v>
      </c>
      <c r="F36" s="10" t="s">
        <v>52</v>
      </c>
      <c r="G36" s="30">
        <v>0</v>
      </c>
      <c r="H36" s="10" t="s">
        <v>52</v>
      </c>
      <c r="I36" s="30">
        <v>0</v>
      </c>
      <c r="J36" s="10" t="s">
        <v>52</v>
      </c>
      <c r="K36" s="30">
        <v>0</v>
      </c>
      <c r="L36" s="10" t="s">
        <v>52</v>
      </c>
      <c r="M36" s="30">
        <v>0</v>
      </c>
      <c r="N36" s="10" t="s">
        <v>52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10" t="s">
        <v>1477</v>
      </c>
      <c r="X36" s="10" t="s">
        <v>52</v>
      </c>
      <c r="Y36" s="2" t="s">
        <v>52</v>
      </c>
      <c r="Z36" s="2" t="s">
        <v>52</v>
      </c>
      <c r="AA36" s="31"/>
      <c r="AB36" s="2" t="s">
        <v>52</v>
      </c>
    </row>
    <row r="37" spans="1:28" ht="30" customHeight="1" x14ac:dyDescent="0.3">
      <c r="A37" s="10" t="s">
        <v>283</v>
      </c>
      <c r="B37" s="10" t="s">
        <v>278</v>
      </c>
      <c r="C37" s="10" t="s">
        <v>282</v>
      </c>
      <c r="D37" s="29" t="s">
        <v>98</v>
      </c>
      <c r="E37" s="30">
        <v>65090</v>
      </c>
      <c r="F37" s="10" t="s">
        <v>52</v>
      </c>
      <c r="G37" s="30">
        <v>0</v>
      </c>
      <c r="H37" s="10" t="s">
        <v>52</v>
      </c>
      <c r="I37" s="30">
        <v>0</v>
      </c>
      <c r="J37" s="10" t="s">
        <v>52</v>
      </c>
      <c r="K37" s="30">
        <v>0</v>
      </c>
      <c r="L37" s="10" t="s">
        <v>52</v>
      </c>
      <c r="M37" s="30">
        <v>0</v>
      </c>
      <c r="N37" s="10" t="s">
        <v>52</v>
      </c>
      <c r="O37" s="30">
        <f>SMALL(E37:M37,COUNTIF(E37:M37,0)+1)</f>
        <v>65090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10" t="s">
        <v>1478</v>
      </c>
      <c r="X37" s="10" t="s">
        <v>52</v>
      </c>
      <c r="Y37" s="2" t="s">
        <v>52</v>
      </c>
      <c r="Z37" s="2" t="s">
        <v>52</v>
      </c>
      <c r="AA37" s="31"/>
      <c r="AB37" s="2" t="s">
        <v>52</v>
      </c>
    </row>
    <row r="38" spans="1:28" ht="30" customHeight="1" x14ac:dyDescent="0.3">
      <c r="A38" s="10" t="s">
        <v>280</v>
      </c>
      <c r="B38" s="10" t="s">
        <v>278</v>
      </c>
      <c r="C38" s="10" t="s">
        <v>279</v>
      </c>
      <c r="D38" s="29" t="s">
        <v>98</v>
      </c>
      <c r="E38" s="30">
        <v>70010</v>
      </c>
      <c r="F38" s="10" t="s">
        <v>52</v>
      </c>
      <c r="G38" s="30">
        <v>0</v>
      </c>
      <c r="H38" s="10" t="s">
        <v>52</v>
      </c>
      <c r="I38" s="30">
        <v>0</v>
      </c>
      <c r="J38" s="10" t="s">
        <v>52</v>
      </c>
      <c r="K38" s="30">
        <v>0</v>
      </c>
      <c r="L38" s="10" t="s">
        <v>52</v>
      </c>
      <c r="M38" s="30">
        <v>0</v>
      </c>
      <c r="N38" s="10" t="s">
        <v>52</v>
      </c>
      <c r="O38" s="30">
        <f>SMALL(E38:M38,COUNTIF(E38:M38,0)+1)</f>
        <v>70010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10" t="s">
        <v>1479</v>
      </c>
      <c r="X38" s="10" t="s">
        <v>52</v>
      </c>
      <c r="Y38" s="2" t="s">
        <v>52</v>
      </c>
      <c r="Z38" s="2" t="s">
        <v>52</v>
      </c>
      <c r="AA38" s="31"/>
      <c r="AB38" s="2" t="s">
        <v>52</v>
      </c>
    </row>
    <row r="39" spans="1:28" ht="30" customHeight="1" x14ac:dyDescent="0.3">
      <c r="A39" s="10" t="s">
        <v>599</v>
      </c>
      <c r="B39" s="10" t="s">
        <v>254</v>
      </c>
      <c r="C39" s="10" t="s">
        <v>598</v>
      </c>
      <c r="D39" s="29" t="s">
        <v>307</v>
      </c>
      <c r="E39" s="30">
        <v>0</v>
      </c>
      <c r="F39" s="10" t="s">
        <v>52</v>
      </c>
      <c r="G39" s="30">
        <v>0</v>
      </c>
      <c r="H39" s="10" t="s">
        <v>52</v>
      </c>
      <c r="I39" s="30">
        <v>0</v>
      </c>
      <c r="J39" s="10" t="s">
        <v>52</v>
      </c>
      <c r="K39" s="30">
        <v>0</v>
      </c>
      <c r="L39" s="10" t="s">
        <v>52</v>
      </c>
      <c r="M39" s="30">
        <v>0</v>
      </c>
      <c r="N39" s="10" t="s">
        <v>52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10" t="s">
        <v>1480</v>
      </c>
      <c r="X39" s="10" t="s">
        <v>490</v>
      </c>
      <c r="Y39" s="2" t="s">
        <v>52</v>
      </c>
      <c r="Z39" s="2" t="s">
        <v>52</v>
      </c>
      <c r="AA39" s="31"/>
      <c r="AB39" s="2" t="s">
        <v>52</v>
      </c>
    </row>
    <row r="40" spans="1:28" ht="30" customHeight="1" x14ac:dyDescent="0.3">
      <c r="A40" s="10" t="s">
        <v>257</v>
      </c>
      <c r="B40" s="10" t="s">
        <v>254</v>
      </c>
      <c r="C40" s="10" t="s">
        <v>255</v>
      </c>
      <c r="D40" s="29" t="s">
        <v>256</v>
      </c>
      <c r="E40" s="30">
        <v>0</v>
      </c>
      <c r="F40" s="10" t="s">
        <v>52</v>
      </c>
      <c r="G40" s="30">
        <v>5090.8999999999996</v>
      </c>
      <c r="H40" s="10" t="s">
        <v>1481</v>
      </c>
      <c r="I40" s="30">
        <v>4845.45</v>
      </c>
      <c r="J40" s="10" t="s">
        <v>1482</v>
      </c>
      <c r="K40" s="30">
        <v>0</v>
      </c>
      <c r="L40" s="10" t="s">
        <v>52</v>
      </c>
      <c r="M40" s="30">
        <v>0</v>
      </c>
      <c r="N40" s="10" t="s">
        <v>52</v>
      </c>
      <c r="O40" s="30">
        <f t="shared" ref="O40:O51" si="2">SMALL(E40:M40,COUNTIF(E40:M40,0)+1)</f>
        <v>4845.45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10" t="s">
        <v>1483</v>
      </c>
      <c r="X40" s="10" t="s">
        <v>52</v>
      </c>
      <c r="Y40" s="2" t="s">
        <v>52</v>
      </c>
      <c r="Z40" s="2" t="s">
        <v>52</v>
      </c>
      <c r="AA40" s="31"/>
      <c r="AB40" s="2" t="s">
        <v>52</v>
      </c>
    </row>
    <row r="41" spans="1:28" ht="30" customHeight="1" x14ac:dyDescent="0.3">
      <c r="A41" s="10" t="s">
        <v>212</v>
      </c>
      <c r="B41" s="10" t="s">
        <v>210</v>
      </c>
      <c r="C41" s="10" t="s">
        <v>211</v>
      </c>
      <c r="D41" s="29" t="s">
        <v>74</v>
      </c>
      <c r="E41" s="30">
        <v>0</v>
      </c>
      <c r="F41" s="10" t="s">
        <v>52</v>
      </c>
      <c r="G41" s="30">
        <v>0</v>
      </c>
      <c r="H41" s="10" t="s">
        <v>52</v>
      </c>
      <c r="I41" s="30">
        <v>0</v>
      </c>
      <c r="J41" s="10" t="s">
        <v>52</v>
      </c>
      <c r="K41" s="30">
        <v>0</v>
      </c>
      <c r="L41" s="10" t="s">
        <v>52</v>
      </c>
      <c r="M41" s="30">
        <v>97000</v>
      </c>
      <c r="N41" s="10" t="s">
        <v>52</v>
      </c>
      <c r="O41" s="30">
        <f t="shared" si="2"/>
        <v>97000</v>
      </c>
      <c r="P41" s="30">
        <v>16000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10" t="s">
        <v>1484</v>
      </c>
      <c r="X41" s="10" t="s">
        <v>52</v>
      </c>
      <c r="Y41" s="2" t="s">
        <v>52</v>
      </c>
      <c r="Z41" s="2" t="s">
        <v>52</v>
      </c>
      <c r="AA41" s="31"/>
      <c r="AB41" s="2" t="s">
        <v>52</v>
      </c>
    </row>
    <row r="42" spans="1:28" ht="30" customHeight="1" x14ac:dyDescent="0.3">
      <c r="A42" s="10" t="s">
        <v>216</v>
      </c>
      <c r="B42" s="10" t="s">
        <v>214</v>
      </c>
      <c r="C42" s="10" t="s">
        <v>215</v>
      </c>
      <c r="D42" s="29" t="s">
        <v>162</v>
      </c>
      <c r="E42" s="30">
        <v>0</v>
      </c>
      <c r="F42" s="10" t="s">
        <v>52</v>
      </c>
      <c r="G42" s="30">
        <v>0</v>
      </c>
      <c r="H42" s="10" t="s">
        <v>52</v>
      </c>
      <c r="I42" s="30">
        <v>0</v>
      </c>
      <c r="J42" s="10" t="s">
        <v>52</v>
      </c>
      <c r="K42" s="30">
        <v>0</v>
      </c>
      <c r="L42" s="10" t="s">
        <v>52</v>
      </c>
      <c r="M42" s="30">
        <v>24000</v>
      </c>
      <c r="N42" s="10" t="s">
        <v>52</v>
      </c>
      <c r="O42" s="30">
        <f t="shared" si="2"/>
        <v>24000</v>
      </c>
      <c r="P42" s="30">
        <v>12000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10" t="s">
        <v>1485</v>
      </c>
      <c r="X42" s="10" t="s">
        <v>52</v>
      </c>
      <c r="Y42" s="2" t="s">
        <v>52</v>
      </c>
      <c r="Z42" s="2" t="s">
        <v>52</v>
      </c>
      <c r="AA42" s="31"/>
      <c r="AB42" s="2" t="s">
        <v>52</v>
      </c>
    </row>
    <row r="43" spans="1:28" ht="30" customHeight="1" x14ac:dyDescent="0.3">
      <c r="A43" s="10" t="s">
        <v>220</v>
      </c>
      <c r="B43" s="10" t="s">
        <v>218</v>
      </c>
      <c r="C43" s="10" t="s">
        <v>219</v>
      </c>
      <c r="D43" s="29" t="s">
        <v>162</v>
      </c>
      <c r="E43" s="30">
        <v>0</v>
      </c>
      <c r="F43" s="10" t="s">
        <v>52</v>
      </c>
      <c r="G43" s="30">
        <v>0</v>
      </c>
      <c r="H43" s="10" t="s">
        <v>52</v>
      </c>
      <c r="I43" s="30">
        <v>0</v>
      </c>
      <c r="J43" s="10" t="s">
        <v>52</v>
      </c>
      <c r="K43" s="30">
        <v>0</v>
      </c>
      <c r="L43" s="10" t="s">
        <v>52</v>
      </c>
      <c r="M43" s="30">
        <v>22000</v>
      </c>
      <c r="N43" s="10" t="s">
        <v>52</v>
      </c>
      <c r="O43" s="30">
        <f t="shared" si="2"/>
        <v>22000</v>
      </c>
      <c r="P43" s="30">
        <v>9000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10" t="s">
        <v>1486</v>
      </c>
      <c r="X43" s="10" t="s">
        <v>52</v>
      </c>
      <c r="Y43" s="2" t="s">
        <v>52</v>
      </c>
      <c r="Z43" s="2" t="s">
        <v>52</v>
      </c>
      <c r="AA43" s="31"/>
      <c r="AB43" s="2" t="s">
        <v>52</v>
      </c>
    </row>
    <row r="44" spans="1:28" ht="30" customHeight="1" x14ac:dyDescent="0.3">
      <c r="A44" s="10" t="s">
        <v>224</v>
      </c>
      <c r="B44" s="10" t="s">
        <v>222</v>
      </c>
      <c r="C44" s="10" t="s">
        <v>223</v>
      </c>
      <c r="D44" s="29" t="s">
        <v>169</v>
      </c>
      <c r="E44" s="30">
        <v>0</v>
      </c>
      <c r="F44" s="10" t="s">
        <v>52</v>
      </c>
      <c r="G44" s="30">
        <v>0</v>
      </c>
      <c r="H44" s="10" t="s">
        <v>52</v>
      </c>
      <c r="I44" s="30">
        <v>0</v>
      </c>
      <c r="J44" s="10" t="s">
        <v>52</v>
      </c>
      <c r="K44" s="30">
        <v>0</v>
      </c>
      <c r="L44" s="10" t="s">
        <v>52</v>
      </c>
      <c r="M44" s="30">
        <v>13000</v>
      </c>
      <c r="N44" s="10" t="s">
        <v>52</v>
      </c>
      <c r="O44" s="30">
        <f t="shared" si="2"/>
        <v>13000</v>
      </c>
      <c r="P44" s="30">
        <v>8000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10" t="s">
        <v>1487</v>
      </c>
      <c r="X44" s="10" t="s">
        <v>52</v>
      </c>
      <c r="Y44" s="2" t="s">
        <v>52</v>
      </c>
      <c r="Z44" s="2" t="s">
        <v>52</v>
      </c>
      <c r="AA44" s="31"/>
      <c r="AB44" s="2" t="s">
        <v>52</v>
      </c>
    </row>
    <row r="45" spans="1:28" ht="30" customHeight="1" x14ac:dyDescent="0.3">
      <c r="A45" s="10" t="s">
        <v>229</v>
      </c>
      <c r="B45" s="10" t="s">
        <v>226</v>
      </c>
      <c r="C45" s="10" t="s">
        <v>227</v>
      </c>
      <c r="D45" s="29" t="s">
        <v>228</v>
      </c>
      <c r="E45" s="30">
        <v>0</v>
      </c>
      <c r="F45" s="10" t="s">
        <v>52</v>
      </c>
      <c r="G45" s="30">
        <v>0</v>
      </c>
      <c r="H45" s="10" t="s">
        <v>52</v>
      </c>
      <c r="I45" s="30">
        <v>0</v>
      </c>
      <c r="J45" s="10" t="s">
        <v>52</v>
      </c>
      <c r="K45" s="30">
        <v>0</v>
      </c>
      <c r="L45" s="10" t="s">
        <v>52</v>
      </c>
      <c r="M45" s="30">
        <v>961364</v>
      </c>
      <c r="N45" s="10" t="s">
        <v>52</v>
      </c>
      <c r="O45" s="30">
        <f t="shared" si="2"/>
        <v>961364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10" t="s">
        <v>1488</v>
      </c>
      <c r="X45" s="10" t="s">
        <v>52</v>
      </c>
      <c r="Y45" s="2" t="s">
        <v>52</v>
      </c>
      <c r="Z45" s="2" t="s">
        <v>52</v>
      </c>
      <c r="AA45" s="31"/>
      <c r="AB45" s="2" t="s">
        <v>52</v>
      </c>
    </row>
    <row r="46" spans="1:28" ht="30" customHeight="1" x14ac:dyDescent="0.3">
      <c r="A46" s="10" t="s">
        <v>233</v>
      </c>
      <c r="B46" s="10" t="s">
        <v>231</v>
      </c>
      <c r="C46" s="10" t="s">
        <v>232</v>
      </c>
      <c r="D46" s="29" t="s">
        <v>69</v>
      </c>
      <c r="E46" s="30">
        <v>0</v>
      </c>
      <c r="F46" s="10" t="s">
        <v>52</v>
      </c>
      <c r="G46" s="30">
        <v>0</v>
      </c>
      <c r="H46" s="10" t="s">
        <v>52</v>
      </c>
      <c r="I46" s="30">
        <v>0</v>
      </c>
      <c r="J46" s="10" t="s">
        <v>52</v>
      </c>
      <c r="K46" s="30">
        <v>0</v>
      </c>
      <c r="L46" s="10" t="s">
        <v>52</v>
      </c>
      <c r="M46" s="30">
        <v>650000</v>
      </c>
      <c r="N46" s="10" t="s">
        <v>52</v>
      </c>
      <c r="O46" s="30">
        <f t="shared" si="2"/>
        <v>650000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10" t="s">
        <v>1489</v>
      </c>
      <c r="X46" s="10" t="s">
        <v>52</v>
      </c>
      <c r="Y46" s="2" t="s">
        <v>52</v>
      </c>
      <c r="Z46" s="2" t="s">
        <v>52</v>
      </c>
      <c r="AA46" s="31"/>
      <c r="AB46" s="2" t="s">
        <v>52</v>
      </c>
    </row>
    <row r="47" spans="1:28" ht="30" customHeight="1" x14ac:dyDescent="0.3">
      <c r="A47" s="10" t="s">
        <v>922</v>
      </c>
      <c r="B47" s="10" t="s">
        <v>920</v>
      </c>
      <c r="C47" s="10" t="s">
        <v>921</v>
      </c>
      <c r="D47" s="29" t="s">
        <v>169</v>
      </c>
      <c r="E47" s="30">
        <v>2700</v>
      </c>
      <c r="F47" s="10" t="s">
        <v>52</v>
      </c>
      <c r="G47" s="30">
        <v>2666.66</v>
      </c>
      <c r="H47" s="10" t="s">
        <v>1490</v>
      </c>
      <c r="I47" s="30">
        <v>986.16</v>
      </c>
      <c r="J47" s="10" t="s">
        <v>1491</v>
      </c>
      <c r="K47" s="30">
        <v>0</v>
      </c>
      <c r="L47" s="10" t="s">
        <v>52</v>
      </c>
      <c r="M47" s="30">
        <v>0</v>
      </c>
      <c r="N47" s="10" t="s">
        <v>52</v>
      </c>
      <c r="O47" s="30">
        <f t="shared" si="2"/>
        <v>986.16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10" t="s">
        <v>1492</v>
      </c>
      <c r="X47" s="10" t="s">
        <v>52</v>
      </c>
      <c r="Y47" s="2" t="s">
        <v>52</v>
      </c>
      <c r="Z47" s="2" t="s">
        <v>52</v>
      </c>
      <c r="AA47" s="31"/>
      <c r="AB47" s="2" t="s">
        <v>52</v>
      </c>
    </row>
    <row r="48" spans="1:28" ht="30" customHeight="1" x14ac:dyDescent="0.3">
      <c r="A48" s="10" t="s">
        <v>432</v>
      </c>
      <c r="B48" s="10" t="s">
        <v>430</v>
      </c>
      <c r="C48" s="10" t="s">
        <v>431</v>
      </c>
      <c r="D48" s="29" t="s">
        <v>336</v>
      </c>
      <c r="E48" s="30">
        <v>0</v>
      </c>
      <c r="F48" s="10" t="s">
        <v>52</v>
      </c>
      <c r="G48" s="30">
        <v>0</v>
      </c>
      <c r="H48" s="10" t="s">
        <v>52</v>
      </c>
      <c r="I48" s="30">
        <v>0</v>
      </c>
      <c r="J48" s="10" t="s">
        <v>52</v>
      </c>
      <c r="K48" s="30">
        <v>0</v>
      </c>
      <c r="L48" s="10" t="s">
        <v>52</v>
      </c>
      <c r="M48" s="30">
        <v>900</v>
      </c>
      <c r="N48" s="10" t="s">
        <v>52</v>
      </c>
      <c r="O48" s="30">
        <f t="shared" si="2"/>
        <v>900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10" t="s">
        <v>1493</v>
      </c>
      <c r="X48" s="10" t="s">
        <v>52</v>
      </c>
      <c r="Y48" s="2" t="s">
        <v>52</v>
      </c>
      <c r="Z48" s="2" t="s">
        <v>52</v>
      </c>
      <c r="AA48" s="31"/>
      <c r="AB48" s="2" t="s">
        <v>52</v>
      </c>
    </row>
    <row r="49" spans="1:28" ht="30" customHeight="1" x14ac:dyDescent="0.3">
      <c r="A49" s="10" t="s">
        <v>365</v>
      </c>
      <c r="B49" s="10" t="s">
        <v>363</v>
      </c>
      <c r="C49" s="10" t="s">
        <v>364</v>
      </c>
      <c r="D49" s="29" t="s">
        <v>336</v>
      </c>
      <c r="E49" s="30">
        <v>20830</v>
      </c>
      <c r="F49" s="10" t="s">
        <v>52</v>
      </c>
      <c r="G49" s="30">
        <v>20400</v>
      </c>
      <c r="H49" s="10" t="s">
        <v>1494</v>
      </c>
      <c r="I49" s="30">
        <v>0</v>
      </c>
      <c r="J49" s="10" t="s">
        <v>52</v>
      </c>
      <c r="K49" s="30">
        <v>0</v>
      </c>
      <c r="L49" s="10" t="s">
        <v>52</v>
      </c>
      <c r="M49" s="30">
        <v>0</v>
      </c>
      <c r="N49" s="10" t="s">
        <v>52</v>
      </c>
      <c r="O49" s="30">
        <f t="shared" si="2"/>
        <v>20400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10" t="s">
        <v>1495</v>
      </c>
      <c r="X49" s="10" t="s">
        <v>52</v>
      </c>
      <c r="Y49" s="2" t="s">
        <v>52</v>
      </c>
      <c r="Z49" s="2" t="s">
        <v>52</v>
      </c>
      <c r="AA49" s="31"/>
      <c r="AB49" s="2" t="s">
        <v>52</v>
      </c>
    </row>
    <row r="50" spans="1:28" ht="30" customHeight="1" x14ac:dyDescent="0.3">
      <c r="A50" s="10" t="s">
        <v>368</v>
      </c>
      <c r="B50" s="10" t="s">
        <v>363</v>
      </c>
      <c r="C50" s="10" t="s">
        <v>367</v>
      </c>
      <c r="D50" s="29" t="s">
        <v>336</v>
      </c>
      <c r="E50" s="30">
        <v>6640</v>
      </c>
      <c r="F50" s="10" t="s">
        <v>52</v>
      </c>
      <c r="G50" s="30">
        <v>6100</v>
      </c>
      <c r="H50" s="10" t="s">
        <v>1494</v>
      </c>
      <c r="I50" s="30">
        <v>0</v>
      </c>
      <c r="J50" s="10" t="s">
        <v>52</v>
      </c>
      <c r="K50" s="30">
        <v>0</v>
      </c>
      <c r="L50" s="10" t="s">
        <v>52</v>
      </c>
      <c r="M50" s="30">
        <v>0</v>
      </c>
      <c r="N50" s="10" t="s">
        <v>52</v>
      </c>
      <c r="O50" s="30">
        <f t="shared" si="2"/>
        <v>6100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10" t="s">
        <v>1496</v>
      </c>
      <c r="X50" s="10" t="s">
        <v>52</v>
      </c>
      <c r="Y50" s="2" t="s">
        <v>52</v>
      </c>
      <c r="Z50" s="2" t="s">
        <v>52</v>
      </c>
      <c r="AA50" s="31"/>
      <c r="AB50" s="2" t="s">
        <v>52</v>
      </c>
    </row>
    <row r="51" spans="1:28" ht="30" customHeight="1" x14ac:dyDescent="0.3">
      <c r="A51" s="10" t="s">
        <v>371</v>
      </c>
      <c r="B51" s="10" t="s">
        <v>363</v>
      </c>
      <c r="C51" s="10" t="s">
        <v>370</v>
      </c>
      <c r="D51" s="29" t="s">
        <v>336</v>
      </c>
      <c r="E51" s="30">
        <v>0</v>
      </c>
      <c r="F51" s="10" t="s">
        <v>52</v>
      </c>
      <c r="G51" s="30">
        <v>14900</v>
      </c>
      <c r="H51" s="10" t="s">
        <v>1494</v>
      </c>
      <c r="I51" s="30">
        <v>0</v>
      </c>
      <c r="J51" s="10" t="s">
        <v>52</v>
      </c>
      <c r="K51" s="30">
        <v>0</v>
      </c>
      <c r="L51" s="10" t="s">
        <v>52</v>
      </c>
      <c r="M51" s="30">
        <v>0</v>
      </c>
      <c r="N51" s="10" t="s">
        <v>52</v>
      </c>
      <c r="O51" s="30">
        <f t="shared" si="2"/>
        <v>14900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10" t="s">
        <v>1497</v>
      </c>
      <c r="X51" s="10" t="s">
        <v>52</v>
      </c>
      <c r="Y51" s="2" t="s">
        <v>52</v>
      </c>
      <c r="Z51" s="2" t="s">
        <v>52</v>
      </c>
      <c r="AA51" s="31"/>
      <c r="AB51" s="2" t="s">
        <v>52</v>
      </c>
    </row>
    <row r="52" spans="1:28" ht="30" customHeight="1" x14ac:dyDescent="0.3">
      <c r="A52" s="10" t="s">
        <v>377</v>
      </c>
      <c r="B52" s="10" t="s">
        <v>363</v>
      </c>
      <c r="C52" s="10" t="s">
        <v>376</v>
      </c>
      <c r="D52" s="29" t="s">
        <v>336</v>
      </c>
      <c r="E52" s="30">
        <v>0</v>
      </c>
      <c r="F52" s="10" t="s">
        <v>52</v>
      </c>
      <c r="G52" s="30">
        <v>0</v>
      </c>
      <c r="H52" s="10" t="s">
        <v>52</v>
      </c>
      <c r="I52" s="30">
        <v>0</v>
      </c>
      <c r="J52" s="10" t="s">
        <v>52</v>
      </c>
      <c r="K52" s="30">
        <v>0</v>
      </c>
      <c r="L52" s="10" t="s">
        <v>52</v>
      </c>
      <c r="M52" s="30">
        <v>0</v>
      </c>
      <c r="N52" s="10" t="s">
        <v>52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10" t="s">
        <v>1498</v>
      </c>
      <c r="X52" s="10" t="s">
        <v>52</v>
      </c>
      <c r="Y52" s="2" t="s">
        <v>52</v>
      </c>
      <c r="Z52" s="2" t="s">
        <v>52</v>
      </c>
      <c r="AA52" s="31"/>
      <c r="AB52" s="2" t="s">
        <v>52</v>
      </c>
    </row>
    <row r="53" spans="1:28" ht="30" customHeight="1" x14ac:dyDescent="0.3">
      <c r="A53" s="10" t="s">
        <v>380</v>
      </c>
      <c r="B53" s="10" t="s">
        <v>363</v>
      </c>
      <c r="C53" s="10" t="s">
        <v>379</v>
      </c>
      <c r="D53" s="29" t="s">
        <v>336</v>
      </c>
      <c r="E53" s="30">
        <v>0</v>
      </c>
      <c r="F53" s="10" t="s">
        <v>52</v>
      </c>
      <c r="G53" s="30">
        <v>0</v>
      </c>
      <c r="H53" s="10" t="s">
        <v>52</v>
      </c>
      <c r="I53" s="30">
        <v>0</v>
      </c>
      <c r="J53" s="10" t="s">
        <v>52</v>
      </c>
      <c r="K53" s="30">
        <v>0</v>
      </c>
      <c r="L53" s="10" t="s">
        <v>52</v>
      </c>
      <c r="M53" s="30">
        <v>0</v>
      </c>
      <c r="N53" s="10" t="s">
        <v>52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10" t="s">
        <v>1499</v>
      </c>
      <c r="X53" s="10" t="s">
        <v>52</v>
      </c>
      <c r="Y53" s="2" t="s">
        <v>52</v>
      </c>
      <c r="Z53" s="2" t="s">
        <v>52</v>
      </c>
      <c r="AA53" s="31"/>
      <c r="AB53" s="2" t="s">
        <v>52</v>
      </c>
    </row>
    <row r="54" spans="1:28" ht="30" customHeight="1" x14ac:dyDescent="0.3">
      <c r="A54" s="10" t="s">
        <v>374</v>
      </c>
      <c r="B54" s="10" t="s">
        <v>363</v>
      </c>
      <c r="C54" s="10" t="s">
        <v>373</v>
      </c>
      <c r="D54" s="29" t="s">
        <v>336</v>
      </c>
      <c r="E54" s="30">
        <v>0</v>
      </c>
      <c r="F54" s="10" t="s">
        <v>52</v>
      </c>
      <c r="G54" s="30">
        <v>0</v>
      </c>
      <c r="H54" s="10" t="s">
        <v>52</v>
      </c>
      <c r="I54" s="30">
        <v>0</v>
      </c>
      <c r="J54" s="10" t="s">
        <v>52</v>
      </c>
      <c r="K54" s="30">
        <v>0</v>
      </c>
      <c r="L54" s="10" t="s">
        <v>52</v>
      </c>
      <c r="M54" s="30">
        <v>0</v>
      </c>
      <c r="N54" s="10" t="s">
        <v>52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10" t="s">
        <v>1500</v>
      </c>
      <c r="X54" s="10" t="s">
        <v>52</v>
      </c>
      <c r="Y54" s="2" t="s">
        <v>52</v>
      </c>
      <c r="Z54" s="2" t="s">
        <v>52</v>
      </c>
      <c r="AA54" s="31"/>
      <c r="AB54" s="2" t="s">
        <v>52</v>
      </c>
    </row>
    <row r="55" spans="1:28" ht="30" customHeight="1" x14ac:dyDescent="0.3">
      <c r="A55" s="10" t="s">
        <v>383</v>
      </c>
      <c r="B55" s="10" t="s">
        <v>363</v>
      </c>
      <c r="C55" s="10" t="s">
        <v>382</v>
      </c>
      <c r="D55" s="29" t="s">
        <v>336</v>
      </c>
      <c r="E55" s="30">
        <v>0</v>
      </c>
      <c r="F55" s="10" t="s">
        <v>52</v>
      </c>
      <c r="G55" s="30">
        <v>9900</v>
      </c>
      <c r="H55" s="10" t="s">
        <v>1494</v>
      </c>
      <c r="I55" s="30">
        <v>0</v>
      </c>
      <c r="J55" s="10" t="s">
        <v>52</v>
      </c>
      <c r="K55" s="30">
        <v>0</v>
      </c>
      <c r="L55" s="10" t="s">
        <v>52</v>
      </c>
      <c r="M55" s="30">
        <v>0</v>
      </c>
      <c r="N55" s="10" t="s">
        <v>52</v>
      </c>
      <c r="O55" s="30">
        <f>SMALL(E55:M55,COUNTIF(E55:M55,0)+1)</f>
        <v>9900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10" t="s">
        <v>1501</v>
      </c>
      <c r="X55" s="10" t="s">
        <v>52</v>
      </c>
      <c r="Y55" s="2" t="s">
        <v>52</v>
      </c>
      <c r="Z55" s="2" t="s">
        <v>52</v>
      </c>
      <c r="AA55" s="31"/>
      <c r="AB55" s="2" t="s">
        <v>52</v>
      </c>
    </row>
    <row r="56" spans="1:28" ht="30" customHeight="1" x14ac:dyDescent="0.3">
      <c r="A56" s="10" t="s">
        <v>386</v>
      </c>
      <c r="B56" s="10" t="s">
        <v>363</v>
      </c>
      <c r="C56" s="10" t="s">
        <v>385</v>
      </c>
      <c r="D56" s="29" t="s">
        <v>336</v>
      </c>
      <c r="E56" s="30">
        <v>0</v>
      </c>
      <c r="F56" s="10" t="s">
        <v>52</v>
      </c>
      <c r="G56" s="30">
        <v>7200</v>
      </c>
      <c r="H56" s="10" t="s">
        <v>1494</v>
      </c>
      <c r="I56" s="30">
        <v>0</v>
      </c>
      <c r="J56" s="10" t="s">
        <v>52</v>
      </c>
      <c r="K56" s="30">
        <v>0</v>
      </c>
      <c r="L56" s="10" t="s">
        <v>52</v>
      </c>
      <c r="M56" s="30">
        <v>0</v>
      </c>
      <c r="N56" s="10" t="s">
        <v>52</v>
      </c>
      <c r="O56" s="30">
        <f>SMALL(E56:M56,COUNTIF(E56:M56,0)+1)</f>
        <v>7200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10" t="s">
        <v>1502</v>
      </c>
      <c r="X56" s="10" t="s">
        <v>52</v>
      </c>
      <c r="Y56" s="2" t="s">
        <v>52</v>
      </c>
      <c r="Z56" s="2" t="s">
        <v>52</v>
      </c>
      <c r="AA56" s="31"/>
      <c r="AB56" s="2" t="s">
        <v>52</v>
      </c>
    </row>
    <row r="57" spans="1:28" ht="30" customHeight="1" x14ac:dyDescent="0.3">
      <c r="A57" s="10" t="s">
        <v>424</v>
      </c>
      <c r="B57" s="10" t="s">
        <v>363</v>
      </c>
      <c r="C57" s="10" t="s">
        <v>423</v>
      </c>
      <c r="D57" s="29" t="s">
        <v>169</v>
      </c>
      <c r="E57" s="30">
        <v>0</v>
      </c>
      <c r="F57" s="10" t="s">
        <v>52</v>
      </c>
      <c r="G57" s="30">
        <v>0</v>
      </c>
      <c r="H57" s="10" t="s">
        <v>52</v>
      </c>
      <c r="I57" s="30">
        <v>0</v>
      </c>
      <c r="J57" s="10" t="s">
        <v>52</v>
      </c>
      <c r="K57" s="30">
        <v>0</v>
      </c>
      <c r="L57" s="10" t="s">
        <v>52</v>
      </c>
      <c r="M57" s="30">
        <v>0</v>
      </c>
      <c r="N57" s="10" t="s">
        <v>52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10" t="s">
        <v>1503</v>
      </c>
      <c r="X57" s="10" t="s">
        <v>52</v>
      </c>
      <c r="Y57" s="2" t="s">
        <v>52</v>
      </c>
      <c r="Z57" s="2" t="s">
        <v>52</v>
      </c>
      <c r="AA57" s="31"/>
      <c r="AB57" s="2" t="s">
        <v>52</v>
      </c>
    </row>
    <row r="58" spans="1:28" ht="30" customHeight="1" x14ac:dyDescent="0.3">
      <c r="A58" s="10" t="s">
        <v>390</v>
      </c>
      <c r="B58" s="10" t="s">
        <v>363</v>
      </c>
      <c r="C58" s="10" t="s">
        <v>388</v>
      </c>
      <c r="D58" s="29" t="s">
        <v>389</v>
      </c>
      <c r="E58" s="30">
        <v>0</v>
      </c>
      <c r="F58" s="10" t="s">
        <v>52</v>
      </c>
      <c r="G58" s="30">
        <v>0</v>
      </c>
      <c r="H58" s="10" t="s">
        <v>52</v>
      </c>
      <c r="I58" s="30">
        <v>0</v>
      </c>
      <c r="J58" s="10" t="s">
        <v>52</v>
      </c>
      <c r="K58" s="30">
        <v>0</v>
      </c>
      <c r="L58" s="10" t="s">
        <v>52</v>
      </c>
      <c r="M58" s="30">
        <v>0</v>
      </c>
      <c r="N58" s="10" t="s">
        <v>52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10" t="s">
        <v>1504</v>
      </c>
      <c r="X58" s="10" t="s">
        <v>52</v>
      </c>
      <c r="Y58" s="2" t="s">
        <v>52</v>
      </c>
      <c r="Z58" s="2" t="s">
        <v>52</v>
      </c>
      <c r="AA58" s="31"/>
      <c r="AB58" s="2" t="s">
        <v>52</v>
      </c>
    </row>
    <row r="59" spans="1:28" ht="30" customHeight="1" x14ac:dyDescent="0.3">
      <c r="A59" s="10" t="s">
        <v>400</v>
      </c>
      <c r="B59" s="10" t="s">
        <v>397</v>
      </c>
      <c r="C59" s="10" t="s">
        <v>398</v>
      </c>
      <c r="D59" s="29" t="s">
        <v>399</v>
      </c>
      <c r="E59" s="30">
        <v>0</v>
      </c>
      <c r="F59" s="10" t="s">
        <v>52</v>
      </c>
      <c r="G59" s="30">
        <v>17000</v>
      </c>
      <c r="H59" s="10" t="s">
        <v>1505</v>
      </c>
      <c r="I59" s="30">
        <v>17000</v>
      </c>
      <c r="J59" s="10" t="s">
        <v>1462</v>
      </c>
      <c r="K59" s="30">
        <v>0</v>
      </c>
      <c r="L59" s="10" t="s">
        <v>52</v>
      </c>
      <c r="M59" s="30">
        <v>0</v>
      </c>
      <c r="N59" s="10" t="s">
        <v>52</v>
      </c>
      <c r="O59" s="30">
        <f t="shared" ref="O59:O75" si="3">SMALL(E59:M59,COUNTIF(E59:M59,0)+1)</f>
        <v>17000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10" t="s">
        <v>1506</v>
      </c>
      <c r="X59" s="10" t="s">
        <v>52</v>
      </c>
      <c r="Y59" s="2" t="s">
        <v>52</v>
      </c>
      <c r="Z59" s="2" t="s">
        <v>52</v>
      </c>
      <c r="AA59" s="31"/>
      <c r="AB59" s="2" t="s">
        <v>52</v>
      </c>
    </row>
    <row r="60" spans="1:28" ht="30" customHeight="1" x14ac:dyDescent="0.3">
      <c r="A60" s="10" t="s">
        <v>408</v>
      </c>
      <c r="B60" s="10" t="s">
        <v>406</v>
      </c>
      <c r="C60" s="10" t="s">
        <v>407</v>
      </c>
      <c r="D60" s="29" t="s">
        <v>399</v>
      </c>
      <c r="E60" s="30">
        <v>0</v>
      </c>
      <c r="F60" s="10" t="s">
        <v>52</v>
      </c>
      <c r="G60" s="30">
        <v>6600</v>
      </c>
      <c r="H60" s="10" t="s">
        <v>1505</v>
      </c>
      <c r="I60" s="30">
        <v>6600</v>
      </c>
      <c r="J60" s="10" t="s">
        <v>1462</v>
      </c>
      <c r="K60" s="30">
        <v>0</v>
      </c>
      <c r="L60" s="10" t="s">
        <v>52</v>
      </c>
      <c r="M60" s="30">
        <v>0</v>
      </c>
      <c r="N60" s="10" t="s">
        <v>52</v>
      </c>
      <c r="O60" s="30">
        <f t="shared" si="3"/>
        <v>6600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10" t="s">
        <v>1507</v>
      </c>
      <c r="X60" s="10" t="s">
        <v>52</v>
      </c>
      <c r="Y60" s="2" t="s">
        <v>52</v>
      </c>
      <c r="Z60" s="2" t="s">
        <v>52</v>
      </c>
      <c r="AA60" s="31"/>
      <c r="AB60" s="2" t="s">
        <v>52</v>
      </c>
    </row>
    <row r="61" spans="1:28" ht="30" customHeight="1" x14ac:dyDescent="0.3">
      <c r="A61" s="10" t="s">
        <v>411</v>
      </c>
      <c r="B61" s="10" t="s">
        <v>406</v>
      </c>
      <c r="C61" s="10" t="s">
        <v>410</v>
      </c>
      <c r="D61" s="29" t="s">
        <v>399</v>
      </c>
      <c r="E61" s="30">
        <v>0</v>
      </c>
      <c r="F61" s="10" t="s">
        <v>52</v>
      </c>
      <c r="G61" s="30">
        <v>8400</v>
      </c>
      <c r="H61" s="10" t="s">
        <v>1505</v>
      </c>
      <c r="I61" s="30">
        <v>8400</v>
      </c>
      <c r="J61" s="10" t="s">
        <v>1462</v>
      </c>
      <c r="K61" s="30">
        <v>0</v>
      </c>
      <c r="L61" s="10" t="s">
        <v>52</v>
      </c>
      <c r="M61" s="30">
        <v>0</v>
      </c>
      <c r="N61" s="10" t="s">
        <v>52</v>
      </c>
      <c r="O61" s="30">
        <f t="shared" si="3"/>
        <v>8400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10" t="s">
        <v>1508</v>
      </c>
      <c r="X61" s="10" t="s">
        <v>52</v>
      </c>
      <c r="Y61" s="2" t="s">
        <v>52</v>
      </c>
      <c r="Z61" s="2" t="s">
        <v>52</v>
      </c>
      <c r="AA61" s="31"/>
      <c r="AB61" s="2" t="s">
        <v>52</v>
      </c>
    </row>
    <row r="62" spans="1:28" ht="30" customHeight="1" x14ac:dyDescent="0.3">
      <c r="A62" s="10" t="s">
        <v>404</v>
      </c>
      <c r="B62" s="10" t="s">
        <v>402</v>
      </c>
      <c r="C62" s="10" t="s">
        <v>403</v>
      </c>
      <c r="D62" s="29" t="s">
        <v>399</v>
      </c>
      <c r="E62" s="30">
        <v>0</v>
      </c>
      <c r="F62" s="10" t="s">
        <v>52</v>
      </c>
      <c r="G62" s="30">
        <v>7700</v>
      </c>
      <c r="H62" s="10" t="s">
        <v>1505</v>
      </c>
      <c r="I62" s="30">
        <v>7700</v>
      </c>
      <c r="J62" s="10" t="s">
        <v>1462</v>
      </c>
      <c r="K62" s="30">
        <v>0</v>
      </c>
      <c r="L62" s="10" t="s">
        <v>52</v>
      </c>
      <c r="M62" s="30">
        <v>0</v>
      </c>
      <c r="N62" s="10" t="s">
        <v>52</v>
      </c>
      <c r="O62" s="30">
        <f t="shared" si="3"/>
        <v>7700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10" t="s">
        <v>1509</v>
      </c>
      <c r="X62" s="10" t="s">
        <v>52</v>
      </c>
      <c r="Y62" s="2" t="s">
        <v>52</v>
      </c>
      <c r="Z62" s="2" t="s">
        <v>52</v>
      </c>
      <c r="AA62" s="31"/>
      <c r="AB62" s="2" t="s">
        <v>52</v>
      </c>
    </row>
    <row r="63" spans="1:28" ht="30" customHeight="1" x14ac:dyDescent="0.3">
      <c r="A63" s="10" t="s">
        <v>415</v>
      </c>
      <c r="B63" s="10" t="s">
        <v>413</v>
      </c>
      <c r="C63" s="10" t="s">
        <v>414</v>
      </c>
      <c r="D63" s="29" t="s">
        <v>399</v>
      </c>
      <c r="E63" s="30">
        <v>0</v>
      </c>
      <c r="F63" s="10" t="s">
        <v>52</v>
      </c>
      <c r="G63" s="30">
        <v>7200</v>
      </c>
      <c r="H63" s="10" t="s">
        <v>1505</v>
      </c>
      <c r="I63" s="30">
        <v>7200</v>
      </c>
      <c r="J63" s="10" t="s">
        <v>1462</v>
      </c>
      <c r="K63" s="30">
        <v>0</v>
      </c>
      <c r="L63" s="10" t="s">
        <v>52</v>
      </c>
      <c r="M63" s="30">
        <v>0</v>
      </c>
      <c r="N63" s="10" t="s">
        <v>52</v>
      </c>
      <c r="O63" s="30">
        <f t="shared" si="3"/>
        <v>7200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10" t="s">
        <v>1510</v>
      </c>
      <c r="X63" s="10" t="s">
        <v>52</v>
      </c>
      <c r="Y63" s="2" t="s">
        <v>52</v>
      </c>
      <c r="Z63" s="2" t="s">
        <v>52</v>
      </c>
      <c r="AA63" s="31"/>
      <c r="AB63" s="2" t="s">
        <v>52</v>
      </c>
    </row>
    <row r="64" spans="1:28" ht="30" customHeight="1" x14ac:dyDescent="0.3">
      <c r="A64" s="10" t="s">
        <v>418</v>
      </c>
      <c r="B64" s="10" t="s">
        <v>413</v>
      </c>
      <c r="C64" s="10" t="s">
        <v>417</v>
      </c>
      <c r="D64" s="29" t="s">
        <v>399</v>
      </c>
      <c r="E64" s="30">
        <v>0</v>
      </c>
      <c r="F64" s="10" t="s">
        <v>52</v>
      </c>
      <c r="G64" s="30">
        <v>8400</v>
      </c>
      <c r="H64" s="10" t="s">
        <v>1505</v>
      </c>
      <c r="I64" s="30">
        <v>8400</v>
      </c>
      <c r="J64" s="10" t="s">
        <v>1462</v>
      </c>
      <c r="K64" s="30">
        <v>0</v>
      </c>
      <c r="L64" s="10" t="s">
        <v>52</v>
      </c>
      <c r="M64" s="30">
        <v>0</v>
      </c>
      <c r="N64" s="10" t="s">
        <v>52</v>
      </c>
      <c r="O64" s="30">
        <f t="shared" si="3"/>
        <v>8400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10" t="s">
        <v>1511</v>
      </c>
      <c r="X64" s="10" t="s">
        <v>52</v>
      </c>
      <c r="Y64" s="2" t="s">
        <v>52</v>
      </c>
      <c r="Z64" s="2" t="s">
        <v>52</v>
      </c>
      <c r="AA64" s="31"/>
      <c r="AB64" s="2" t="s">
        <v>52</v>
      </c>
    </row>
    <row r="65" spans="1:28" ht="30" customHeight="1" x14ac:dyDescent="0.3">
      <c r="A65" s="10" t="s">
        <v>908</v>
      </c>
      <c r="B65" s="10" t="s">
        <v>906</v>
      </c>
      <c r="C65" s="10" t="s">
        <v>907</v>
      </c>
      <c r="D65" s="29" t="s">
        <v>817</v>
      </c>
      <c r="E65" s="30">
        <v>21160</v>
      </c>
      <c r="F65" s="10" t="s">
        <v>52</v>
      </c>
      <c r="G65" s="30">
        <v>23100</v>
      </c>
      <c r="H65" s="10" t="s">
        <v>1494</v>
      </c>
      <c r="I65" s="30">
        <v>26800</v>
      </c>
      <c r="J65" s="10" t="s">
        <v>1512</v>
      </c>
      <c r="K65" s="30">
        <v>0</v>
      </c>
      <c r="L65" s="10" t="s">
        <v>52</v>
      </c>
      <c r="M65" s="30">
        <v>0</v>
      </c>
      <c r="N65" s="10" t="s">
        <v>52</v>
      </c>
      <c r="O65" s="30">
        <f t="shared" si="3"/>
        <v>21160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10" t="s">
        <v>1513</v>
      </c>
      <c r="X65" s="10" t="s">
        <v>52</v>
      </c>
      <c r="Y65" s="2" t="s">
        <v>52</v>
      </c>
      <c r="Z65" s="2" t="s">
        <v>52</v>
      </c>
      <c r="AA65" s="31"/>
      <c r="AB65" s="2" t="s">
        <v>52</v>
      </c>
    </row>
    <row r="66" spans="1:28" ht="30" customHeight="1" x14ac:dyDescent="0.3">
      <c r="A66" s="10" t="s">
        <v>911</v>
      </c>
      <c r="B66" s="10" t="s">
        <v>906</v>
      </c>
      <c r="C66" s="10" t="s">
        <v>910</v>
      </c>
      <c r="D66" s="29" t="s">
        <v>817</v>
      </c>
      <c r="E66" s="30">
        <v>15920</v>
      </c>
      <c r="F66" s="10" t="s">
        <v>52</v>
      </c>
      <c r="G66" s="30">
        <v>0</v>
      </c>
      <c r="H66" s="10" t="s">
        <v>52</v>
      </c>
      <c r="I66" s="30">
        <v>18100</v>
      </c>
      <c r="J66" s="10" t="s">
        <v>1512</v>
      </c>
      <c r="K66" s="30">
        <v>0</v>
      </c>
      <c r="L66" s="10" t="s">
        <v>52</v>
      </c>
      <c r="M66" s="30">
        <v>0</v>
      </c>
      <c r="N66" s="10" t="s">
        <v>52</v>
      </c>
      <c r="O66" s="30">
        <f t="shared" si="3"/>
        <v>15920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10" t="s">
        <v>1514</v>
      </c>
      <c r="X66" s="10" t="s">
        <v>52</v>
      </c>
      <c r="Y66" s="2" t="s">
        <v>52</v>
      </c>
      <c r="Z66" s="2" t="s">
        <v>52</v>
      </c>
      <c r="AA66" s="31"/>
      <c r="AB66" s="2" t="s">
        <v>52</v>
      </c>
    </row>
    <row r="67" spans="1:28" ht="30" customHeight="1" x14ac:dyDescent="0.3">
      <c r="A67" s="10" t="s">
        <v>450</v>
      </c>
      <c r="B67" s="10" t="s">
        <v>448</v>
      </c>
      <c r="C67" s="10" t="s">
        <v>449</v>
      </c>
      <c r="D67" s="29" t="s">
        <v>399</v>
      </c>
      <c r="E67" s="30">
        <v>0</v>
      </c>
      <c r="F67" s="10" t="s">
        <v>52</v>
      </c>
      <c r="G67" s="30">
        <v>20540</v>
      </c>
      <c r="H67" s="10" t="s">
        <v>1515</v>
      </c>
      <c r="I67" s="30">
        <v>0</v>
      </c>
      <c r="J67" s="10" t="s">
        <v>52</v>
      </c>
      <c r="K67" s="30">
        <v>19500</v>
      </c>
      <c r="L67" s="10" t="s">
        <v>1516</v>
      </c>
      <c r="M67" s="30">
        <v>0</v>
      </c>
      <c r="N67" s="10" t="s">
        <v>52</v>
      </c>
      <c r="O67" s="30">
        <f t="shared" si="3"/>
        <v>19500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10" t="s">
        <v>1517</v>
      </c>
      <c r="X67" s="10" t="s">
        <v>52</v>
      </c>
      <c r="Y67" s="2" t="s">
        <v>52</v>
      </c>
      <c r="Z67" s="2" t="s">
        <v>52</v>
      </c>
      <c r="AA67" s="31"/>
      <c r="AB67" s="2" t="s">
        <v>52</v>
      </c>
    </row>
    <row r="68" spans="1:28" ht="30" customHeight="1" x14ac:dyDescent="0.3">
      <c r="A68" s="10" t="s">
        <v>915</v>
      </c>
      <c r="B68" s="10" t="s">
        <v>913</v>
      </c>
      <c r="C68" s="10" t="s">
        <v>914</v>
      </c>
      <c r="D68" s="29" t="s">
        <v>336</v>
      </c>
      <c r="E68" s="30">
        <v>61</v>
      </c>
      <c r="F68" s="10" t="s">
        <v>52</v>
      </c>
      <c r="G68" s="30">
        <v>72</v>
      </c>
      <c r="H68" s="10" t="s">
        <v>1518</v>
      </c>
      <c r="I68" s="30">
        <v>76</v>
      </c>
      <c r="J68" s="10" t="s">
        <v>1519</v>
      </c>
      <c r="K68" s="30">
        <v>0</v>
      </c>
      <c r="L68" s="10" t="s">
        <v>52</v>
      </c>
      <c r="M68" s="30">
        <v>0</v>
      </c>
      <c r="N68" s="10" t="s">
        <v>52</v>
      </c>
      <c r="O68" s="30">
        <f t="shared" si="3"/>
        <v>61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10" t="s">
        <v>1520</v>
      </c>
      <c r="X68" s="10" t="s">
        <v>52</v>
      </c>
      <c r="Y68" s="2" t="s">
        <v>52</v>
      </c>
      <c r="Z68" s="2" t="s">
        <v>52</v>
      </c>
      <c r="AA68" s="31"/>
      <c r="AB68" s="2" t="s">
        <v>52</v>
      </c>
    </row>
    <row r="69" spans="1:28" ht="30" customHeight="1" x14ac:dyDescent="0.3">
      <c r="A69" s="10" t="s">
        <v>918</v>
      </c>
      <c r="B69" s="10" t="s">
        <v>913</v>
      </c>
      <c r="C69" s="10" t="s">
        <v>917</v>
      </c>
      <c r="D69" s="29" t="s">
        <v>336</v>
      </c>
      <c r="E69" s="30">
        <v>120</v>
      </c>
      <c r="F69" s="10" t="s">
        <v>52</v>
      </c>
      <c r="G69" s="30">
        <v>210</v>
      </c>
      <c r="H69" s="10" t="s">
        <v>1518</v>
      </c>
      <c r="I69" s="30">
        <v>140</v>
      </c>
      <c r="J69" s="10" t="s">
        <v>1519</v>
      </c>
      <c r="K69" s="30">
        <v>0</v>
      </c>
      <c r="L69" s="10" t="s">
        <v>52</v>
      </c>
      <c r="M69" s="30">
        <v>0</v>
      </c>
      <c r="N69" s="10" t="s">
        <v>52</v>
      </c>
      <c r="O69" s="30">
        <f t="shared" si="3"/>
        <v>120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10" t="s">
        <v>1521</v>
      </c>
      <c r="X69" s="10" t="s">
        <v>52</v>
      </c>
      <c r="Y69" s="2" t="s">
        <v>52</v>
      </c>
      <c r="Z69" s="2" t="s">
        <v>52</v>
      </c>
      <c r="AA69" s="31"/>
      <c r="AB69" s="2" t="s">
        <v>52</v>
      </c>
    </row>
    <row r="70" spans="1:28" ht="30" customHeight="1" x14ac:dyDescent="0.3">
      <c r="A70" s="10" t="s">
        <v>925</v>
      </c>
      <c r="B70" s="10" t="s">
        <v>913</v>
      </c>
      <c r="C70" s="10" t="s">
        <v>924</v>
      </c>
      <c r="D70" s="29" t="s">
        <v>336</v>
      </c>
      <c r="E70" s="30">
        <v>127</v>
      </c>
      <c r="F70" s="10" t="s">
        <v>52</v>
      </c>
      <c r="G70" s="30">
        <v>200</v>
      </c>
      <c r="H70" s="10" t="s">
        <v>1518</v>
      </c>
      <c r="I70" s="30">
        <v>190</v>
      </c>
      <c r="J70" s="10" t="s">
        <v>1519</v>
      </c>
      <c r="K70" s="30">
        <v>0</v>
      </c>
      <c r="L70" s="10" t="s">
        <v>52</v>
      </c>
      <c r="M70" s="30">
        <v>0</v>
      </c>
      <c r="N70" s="10" t="s">
        <v>52</v>
      </c>
      <c r="O70" s="30">
        <f t="shared" si="3"/>
        <v>127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10" t="s">
        <v>1522</v>
      </c>
      <c r="X70" s="10" t="s">
        <v>52</v>
      </c>
      <c r="Y70" s="2" t="s">
        <v>52</v>
      </c>
      <c r="Z70" s="2" t="s">
        <v>52</v>
      </c>
      <c r="AA70" s="31"/>
      <c r="AB70" s="2" t="s">
        <v>52</v>
      </c>
    </row>
    <row r="71" spans="1:28" ht="30" customHeight="1" x14ac:dyDescent="0.3">
      <c r="A71" s="10" t="s">
        <v>338</v>
      </c>
      <c r="B71" s="10" t="s">
        <v>334</v>
      </c>
      <c r="C71" s="10" t="s">
        <v>335</v>
      </c>
      <c r="D71" s="29" t="s">
        <v>336</v>
      </c>
      <c r="E71" s="30">
        <v>2059000</v>
      </c>
      <c r="F71" s="10" t="s">
        <v>52</v>
      </c>
      <c r="G71" s="30">
        <v>2600000</v>
      </c>
      <c r="H71" s="10" t="s">
        <v>1523</v>
      </c>
      <c r="I71" s="30">
        <v>2600000</v>
      </c>
      <c r="J71" s="10" t="s">
        <v>1524</v>
      </c>
      <c r="K71" s="30">
        <v>0</v>
      </c>
      <c r="L71" s="10" t="s">
        <v>52</v>
      </c>
      <c r="M71" s="30">
        <v>0</v>
      </c>
      <c r="N71" s="10" t="s">
        <v>52</v>
      </c>
      <c r="O71" s="30">
        <f t="shared" si="3"/>
        <v>2059000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10" t="s">
        <v>1525</v>
      </c>
      <c r="X71" s="10" t="s">
        <v>52</v>
      </c>
      <c r="Y71" s="2" t="s">
        <v>52</v>
      </c>
      <c r="Z71" s="2" t="s">
        <v>52</v>
      </c>
      <c r="AA71" s="31"/>
      <c r="AB71" s="2" t="s">
        <v>52</v>
      </c>
    </row>
    <row r="72" spans="1:28" ht="30" customHeight="1" x14ac:dyDescent="0.3">
      <c r="A72" s="10" t="s">
        <v>355</v>
      </c>
      <c r="B72" s="10" t="s">
        <v>334</v>
      </c>
      <c r="C72" s="10" t="s">
        <v>354</v>
      </c>
      <c r="D72" s="29" t="s">
        <v>336</v>
      </c>
      <c r="E72" s="30">
        <v>1840000</v>
      </c>
      <c r="F72" s="10" t="s">
        <v>52</v>
      </c>
      <c r="G72" s="30">
        <v>2700000</v>
      </c>
      <c r="H72" s="10" t="s">
        <v>1523</v>
      </c>
      <c r="I72" s="30">
        <v>2300000</v>
      </c>
      <c r="J72" s="10" t="s">
        <v>1524</v>
      </c>
      <c r="K72" s="30">
        <v>0</v>
      </c>
      <c r="L72" s="10" t="s">
        <v>52</v>
      </c>
      <c r="M72" s="30">
        <v>0</v>
      </c>
      <c r="N72" s="10" t="s">
        <v>52</v>
      </c>
      <c r="O72" s="30">
        <f t="shared" si="3"/>
        <v>1840000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10" t="s">
        <v>1526</v>
      </c>
      <c r="X72" s="10" t="s">
        <v>52</v>
      </c>
      <c r="Y72" s="2" t="s">
        <v>52</v>
      </c>
      <c r="Z72" s="2" t="s">
        <v>52</v>
      </c>
      <c r="AA72" s="31"/>
      <c r="AB72" s="2" t="s">
        <v>52</v>
      </c>
    </row>
    <row r="73" spans="1:28" ht="30" customHeight="1" x14ac:dyDescent="0.3">
      <c r="A73" s="10" t="s">
        <v>525</v>
      </c>
      <c r="B73" s="10" t="s">
        <v>523</v>
      </c>
      <c r="C73" s="10" t="s">
        <v>524</v>
      </c>
      <c r="D73" s="29" t="s">
        <v>307</v>
      </c>
      <c r="E73" s="30">
        <v>1404</v>
      </c>
      <c r="F73" s="10" t="s">
        <v>52</v>
      </c>
      <c r="G73" s="30">
        <v>0</v>
      </c>
      <c r="H73" s="10" t="s">
        <v>52</v>
      </c>
      <c r="I73" s="30">
        <v>1220</v>
      </c>
      <c r="J73" s="10" t="s">
        <v>1527</v>
      </c>
      <c r="K73" s="30">
        <v>0</v>
      </c>
      <c r="L73" s="10" t="s">
        <v>52</v>
      </c>
      <c r="M73" s="30">
        <v>0</v>
      </c>
      <c r="N73" s="10" t="s">
        <v>52</v>
      </c>
      <c r="O73" s="30">
        <f t="shared" si="3"/>
        <v>1220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10" t="s">
        <v>1528</v>
      </c>
      <c r="X73" s="10" t="s">
        <v>52</v>
      </c>
      <c r="Y73" s="2" t="s">
        <v>52</v>
      </c>
      <c r="Z73" s="2" t="s">
        <v>52</v>
      </c>
      <c r="AA73" s="31"/>
      <c r="AB73" s="2" t="s">
        <v>52</v>
      </c>
    </row>
    <row r="74" spans="1:28" ht="30" customHeight="1" x14ac:dyDescent="0.3">
      <c r="A74" s="10" t="s">
        <v>666</v>
      </c>
      <c r="B74" s="10" t="s">
        <v>664</v>
      </c>
      <c r="C74" s="10" t="s">
        <v>665</v>
      </c>
      <c r="D74" s="29" t="s">
        <v>336</v>
      </c>
      <c r="E74" s="30">
        <v>0</v>
      </c>
      <c r="F74" s="10" t="s">
        <v>52</v>
      </c>
      <c r="G74" s="30">
        <v>0</v>
      </c>
      <c r="H74" s="10" t="s">
        <v>52</v>
      </c>
      <c r="I74" s="30">
        <v>0</v>
      </c>
      <c r="J74" s="10" t="s">
        <v>52</v>
      </c>
      <c r="K74" s="30">
        <v>1800</v>
      </c>
      <c r="L74" s="10" t="s">
        <v>1529</v>
      </c>
      <c r="M74" s="30">
        <v>0</v>
      </c>
      <c r="N74" s="10" t="s">
        <v>52</v>
      </c>
      <c r="O74" s="30">
        <f t="shared" si="3"/>
        <v>1800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10" t="s">
        <v>1530</v>
      </c>
      <c r="X74" s="10" t="s">
        <v>52</v>
      </c>
      <c r="Y74" s="2" t="s">
        <v>52</v>
      </c>
      <c r="Z74" s="2" t="s">
        <v>52</v>
      </c>
      <c r="AA74" s="31"/>
      <c r="AB74" s="2" t="s">
        <v>52</v>
      </c>
    </row>
    <row r="75" spans="1:28" ht="30" customHeight="1" x14ac:dyDescent="0.3">
      <c r="A75" s="10" t="s">
        <v>662</v>
      </c>
      <c r="B75" s="10" t="s">
        <v>661</v>
      </c>
      <c r="C75" s="10" t="s">
        <v>52</v>
      </c>
      <c r="D75" s="29" t="s">
        <v>336</v>
      </c>
      <c r="E75" s="30">
        <v>0</v>
      </c>
      <c r="F75" s="10" t="s">
        <v>52</v>
      </c>
      <c r="G75" s="30">
        <v>0</v>
      </c>
      <c r="H75" s="10" t="s">
        <v>52</v>
      </c>
      <c r="I75" s="30">
        <v>0</v>
      </c>
      <c r="J75" s="10" t="s">
        <v>52</v>
      </c>
      <c r="K75" s="30">
        <v>0</v>
      </c>
      <c r="L75" s="10" t="s">
        <v>52</v>
      </c>
      <c r="M75" s="30">
        <v>10000</v>
      </c>
      <c r="N75" s="10" t="s">
        <v>52</v>
      </c>
      <c r="O75" s="30">
        <f t="shared" si="3"/>
        <v>10000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10" t="s">
        <v>1531</v>
      </c>
      <c r="X75" s="10" t="s">
        <v>52</v>
      </c>
      <c r="Y75" s="2" t="s">
        <v>52</v>
      </c>
      <c r="Z75" s="2" t="s">
        <v>52</v>
      </c>
      <c r="AA75" s="31"/>
      <c r="AB75" s="2" t="s">
        <v>52</v>
      </c>
    </row>
    <row r="76" spans="1:28" ht="30" customHeight="1" x14ac:dyDescent="0.3">
      <c r="A76" s="10" t="s">
        <v>563</v>
      </c>
      <c r="B76" s="10" t="s">
        <v>561</v>
      </c>
      <c r="C76" s="10" t="s">
        <v>562</v>
      </c>
      <c r="D76" s="29" t="s">
        <v>69</v>
      </c>
      <c r="E76" s="30">
        <v>0</v>
      </c>
      <c r="F76" s="10" t="s">
        <v>52</v>
      </c>
      <c r="G76" s="30">
        <v>0</v>
      </c>
      <c r="H76" s="10" t="s">
        <v>52</v>
      </c>
      <c r="I76" s="30">
        <v>0</v>
      </c>
      <c r="J76" s="10" t="s">
        <v>52</v>
      </c>
      <c r="K76" s="30">
        <v>0</v>
      </c>
      <c r="L76" s="10" t="s">
        <v>52</v>
      </c>
      <c r="M76" s="30">
        <v>0</v>
      </c>
      <c r="N76" s="10" t="s">
        <v>52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2760000</v>
      </c>
      <c r="V76" s="30">
        <f>SMALL(Q76:U76,COUNTIF(Q76:U76,0)+1)</f>
        <v>2760000</v>
      </c>
      <c r="W76" s="10" t="s">
        <v>1532</v>
      </c>
      <c r="X76" s="10" t="s">
        <v>52</v>
      </c>
      <c r="Y76" s="2" t="s">
        <v>52</v>
      </c>
      <c r="Z76" s="2" t="s">
        <v>52</v>
      </c>
      <c r="AA76" s="31"/>
      <c r="AB76" s="2" t="s">
        <v>52</v>
      </c>
    </row>
    <row r="77" spans="1:28" ht="30" customHeight="1" x14ac:dyDescent="0.3">
      <c r="A77" s="10" t="s">
        <v>571</v>
      </c>
      <c r="B77" s="10" t="s">
        <v>569</v>
      </c>
      <c r="C77" s="10" t="s">
        <v>570</v>
      </c>
      <c r="D77" s="29" t="s">
        <v>336</v>
      </c>
      <c r="E77" s="30">
        <v>0</v>
      </c>
      <c r="F77" s="10" t="s">
        <v>52</v>
      </c>
      <c r="G77" s="30">
        <v>0</v>
      </c>
      <c r="H77" s="10" t="s">
        <v>52</v>
      </c>
      <c r="I77" s="30">
        <v>0</v>
      </c>
      <c r="J77" s="10" t="s">
        <v>52</v>
      </c>
      <c r="K77" s="30">
        <v>0</v>
      </c>
      <c r="L77" s="10" t="s">
        <v>52</v>
      </c>
      <c r="M77" s="30">
        <v>9700</v>
      </c>
      <c r="N77" s="10" t="s">
        <v>52</v>
      </c>
      <c r="O77" s="30">
        <f>SMALL(E77:M77,COUNTIF(E77:M77,0)+1)</f>
        <v>9700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10" t="s">
        <v>1533</v>
      </c>
      <c r="X77" s="10" t="s">
        <v>52</v>
      </c>
      <c r="Y77" s="2" t="s">
        <v>52</v>
      </c>
      <c r="Z77" s="2" t="s">
        <v>52</v>
      </c>
      <c r="AA77" s="31"/>
      <c r="AB77" s="2" t="s">
        <v>52</v>
      </c>
    </row>
    <row r="78" spans="1:28" ht="30" customHeight="1" x14ac:dyDescent="0.3">
      <c r="A78" s="10" t="s">
        <v>575</v>
      </c>
      <c r="B78" s="10" t="s">
        <v>573</v>
      </c>
      <c r="C78" s="10" t="s">
        <v>574</v>
      </c>
      <c r="D78" s="29" t="s">
        <v>336</v>
      </c>
      <c r="E78" s="30">
        <v>0</v>
      </c>
      <c r="F78" s="10" t="s">
        <v>52</v>
      </c>
      <c r="G78" s="30">
        <v>0</v>
      </c>
      <c r="H78" s="10" t="s">
        <v>52</v>
      </c>
      <c r="I78" s="30">
        <v>0</v>
      </c>
      <c r="J78" s="10" t="s">
        <v>52</v>
      </c>
      <c r="K78" s="30">
        <v>0</v>
      </c>
      <c r="L78" s="10" t="s">
        <v>52</v>
      </c>
      <c r="M78" s="30">
        <v>2700</v>
      </c>
      <c r="N78" s="10" t="s">
        <v>52</v>
      </c>
      <c r="O78" s="30">
        <f>SMALL(E78:M78,COUNTIF(E78:M78,0)+1)</f>
        <v>2700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10" t="s">
        <v>1534</v>
      </c>
      <c r="X78" s="10" t="s">
        <v>52</v>
      </c>
      <c r="Y78" s="2" t="s">
        <v>52</v>
      </c>
      <c r="Z78" s="2" t="s">
        <v>52</v>
      </c>
      <c r="AA78" s="31"/>
      <c r="AB78" s="2" t="s">
        <v>52</v>
      </c>
    </row>
    <row r="79" spans="1:28" ht="30" customHeight="1" x14ac:dyDescent="0.3">
      <c r="A79" s="10" t="s">
        <v>567</v>
      </c>
      <c r="B79" s="10" t="s">
        <v>565</v>
      </c>
      <c r="C79" s="10" t="s">
        <v>566</v>
      </c>
      <c r="D79" s="29" t="s">
        <v>336</v>
      </c>
      <c r="E79" s="30">
        <v>0</v>
      </c>
      <c r="F79" s="10" t="s">
        <v>52</v>
      </c>
      <c r="G79" s="30">
        <v>0</v>
      </c>
      <c r="H79" s="10" t="s">
        <v>52</v>
      </c>
      <c r="I79" s="30">
        <v>0</v>
      </c>
      <c r="J79" s="10" t="s">
        <v>52</v>
      </c>
      <c r="K79" s="30">
        <v>0</v>
      </c>
      <c r="L79" s="10" t="s">
        <v>52</v>
      </c>
      <c r="M79" s="30">
        <v>165000</v>
      </c>
      <c r="N79" s="10" t="s">
        <v>52</v>
      </c>
      <c r="O79" s="30">
        <f>SMALL(E79:M79,COUNTIF(E79:M79,0)+1)</f>
        <v>165000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10" t="s">
        <v>1535</v>
      </c>
      <c r="X79" s="10" t="s">
        <v>52</v>
      </c>
      <c r="Y79" s="2" t="s">
        <v>52</v>
      </c>
      <c r="Z79" s="2" t="s">
        <v>52</v>
      </c>
      <c r="AA79" s="31"/>
      <c r="AB79" s="2" t="s">
        <v>52</v>
      </c>
    </row>
    <row r="80" spans="1:28" ht="30" customHeight="1" x14ac:dyDescent="0.3">
      <c r="A80" s="10" t="s">
        <v>579</v>
      </c>
      <c r="B80" s="10" t="s">
        <v>577</v>
      </c>
      <c r="C80" s="10" t="s">
        <v>578</v>
      </c>
      <c r="D80" s="29" t="s">
        <v>336</v>
      </c>
      <c r="E80" s="30">
        <v>0</v>
      </c>
      <c r="F80" s="10" t="s">
        <v>52</v>
      </c>
      <c r="G80" s="30">
        <v>0</v>
      </c>
      <c r="H80" s="10" t="s">
        <v>52</v>
      </c>
      <c r="I80" s="30">
        <v>0</v>
      </c>
      <c r="J80" s="10" t="s">
        <v>52</v>
      </c>
      <c r="K80" s="30">
        <v>0</v>
      </c>
      <c r="L80" s="10" t="s">
        <v>52</v>
      </c>
      <c r="M80" s="30">
        <v>0</v>
      </c>
      <c r="N80" s="10" t="s">
        <v>52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30000</v>
      </c>
      <c r="V80" s="30">
        <f>SMALL(Q80:U80,COUNTIF(Q80:U80,0)+1)</f>
        <v>30000</v>
      </c>
      <c r="W80" s="10" t="s">
        <v>1536</v>
      </c>
      <c r="X80" s="10" t="s">
        <v>52</v>
      </c>
      <c r="Y80" s="2" t="s">
        <v>52</v>
      </c>
      <c r="Z80" s="2" t="s">
        <v>52</v>
      </c>
      <c r="AA80" s="31"/>
      <c r="AB80" s="2" t="s">
        <v>52</v>
      </c>
    </row>
    <row r="81" spans="1:28" ht="30" customHeight="1" x14ac:dyDescent="0.3">
      <c r="A81" s="10" t="s">
        <v>582</v>
      </c>
      <c r="B81" s="10" t="s">
        <v>577</v>
      </c>
      <c r="C81" s="10" t="s">
        <v>581</v>
      </c>
      <c r="D81" s="29" t="s">
        <v>336</v>
      </c>
      <c r="E81" s="30">
        <v>0</v>
      </c>
      <c r="F81" s="10" t="s">
        <v>52</v>
      </c>
      <c r="G81" s="30">
        <v>0</v>
      </c>
      <c r="H81" s="10" t="s">
        <v>52</v>
      </c>
      <c r="I81" s="30">
        <v>0</v>
      </c>
      <c r="J81" s="10" t="s">
        <v>52</v>
      </c>
      <c r="K81" s="30">
        <v>0</v>
      </c>
      <c r="L81" s="10" t="s">
        <v>52</v>
      </c>
      <c r="M81" s="30">
        <v>0</v>
      </c>
      <c r="N81" s="10" t="s">
        <v>52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18000</v>
      </c>
      <c r="V81" s="30">
        <f>SMALL(Q81:U81,COUNTIF(Q81:U81,0)+1)</f>
        <v>18000</v>
      </c>
      <c r="W81" s="10" t="s">
        <v>1537</v>
      </c>
      <c r="X81" s="10" t="s">
        <v>52</v>
      </c>
      <c r="Y81" s="2" t="s">
        <v>52</v>
      </c>
      <c r="Z81" s="2" t="s">
        <v>52</v>
      </c>
      <c r="AA81" s="31"/>
      <c r="AB81" s="2" t="s">
        <v>52</v>
      </c>
    </row>
    <row r="82" spans="1:28" ht="30" customHeight="1" x14ac:dyDescent="0.3">
      <c r="A82" s="10" t="s">
        <v>1031</v>
      </c>
      <c r="B82" s="10" t="s">
        <v>1029</v>
      </c>
      <c r="C82" s="10" t="s">
        <v>1030</v>
      </c>
      <c r="D82" s="29" t="s">
        <v>389</v>
      </c>
      <c r="E82" s="30">
        <v>200</v>
      </c>
      <c r="F82" s="10" t="s">
        <v>52</v>
      </c>
      <c r="G82" s="30">
        <v>230</v>
      </c>
      <c r="H82" s="10" t="s">
        <v>1538</v>
      </c>
      <c r="I82" s="30">
        <v>319</v>
      </c>
      <c r="J82" s="10" t="s">
        <v>1539</v>
      </c>
      <c r="K82" s="30">
        <v>0</v>
      </c>
      <c r="L82" s="10" t="s">
        <v>52</v>
      </c>
      <c r="M82" s="30">
        <v>0</v>
      </c>
      <c r="N82" s="10" t="s">
        <v>52</v>
      </c>
      <c r="O82" s="30">
        <f t="shared" ref="O82:O98" si="4">SMALL(E82:M82,COUNTIF(E82:M82,0)+1)</f>
        <v>200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10" t="s">
        <v>1540</v>
      </c>
      <c r="X82" s="10" t="s">
        <v>52</v>
      </c>
      <c r="Y82" s="2" t="s">
        <v>52</v>
      </c>
      <c r="Z82" s="2" t="s">
        <v>52</v>
      </c>
      <c r="AA82" s="31"/>
      <c r="AB82" s="2" t="s">
        <v>52</v>
      </c>
    </row>
    <row r="83" spans="1:28" ht="30" customHeight="1" x14ac:dyDescent="0.3">
      <c r="A83" s="10" t="s">
        <v>1027</v>
      </c>
      <c r="B83" s="10" t="s">
        <v>1024</v>
      </c>
      <c r="C83" s="10" t="s">
        <v>1025</v>
      </c>
      <c r="D83" s="29" t="s">
        <v>307</v>
      </c>
      <c r="E83" s="30">
        <v>0</v>
      </c>
      <c r="F83" s="10" t="s">
        <v>52</v>
      </c>
      <c r="G83" s="30">
        <v>2139.7800000000002</v>
      </c>
      <c r="H83" s="10" t="s">
        <v>1541</v>
      </c>
      <c r="I83" s="30">
        <v>0</v>
      </c>
      <c r="J83" s="10" t="s">
        <v>52</v>
      </c>
      <c r="K83" s="30">
        <v>0</v>
      </c>
      <c r="L83" s="10" t="s">
        <v>52</v>
      </c>
      <c r="M83" s="30">
        <v>0</v>
      </c>
      <c r="N83" s="10" t="s">
        <v>52</v>
      </c>
      <c r="O83" s="30">
        <f t="shared" si="4"/>
        <v>2139.7800000000002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10" t="s">
        <v>1542</v>
      </c>
      <c r="X83" s="10" t="s">
        <v>1026</v>
      </c>
      <c r="Y83" s="2" t="s">
        <v>52</v>
      </c>
      <c r="Z83" s="2" t="s">
        <v>52</v>
      </c>
      <c r="AA83" s="31"/>
      <c r="AB83" s="2" t="s">
        <v>52</v>
      </c>
    </row>
    <row r="84" spans="1:28" ht="30" customHeight="1" x14ac:dyDescent="0.3">
      <c r="A84" s="10" t="s">
        <v>1040</v>
      </c>
      <c r="B84" s="10" t="s">
        <v>1038</v>
      </c>
      <c r="C84" s="10" t="s">
        <v>1039</v>
      </c>
      <c r="D84" s="29" t="s">
        <v>589</v>
      </c>
      <c r="E84" s="30">
        <v>2470</v>
      </c>
      <c r="F84" s="10" t="s">
        <v>52</v>
      </c>
      <c r="G84" s="30">
        <v>4450</v>
      </c>
      <c r="H84" s="10" t="s">
        <v>1543</v>
      </c>
      <c r="I84" s="30">
        <v>0</v>
      </c>
      <c r="J84" s="10" t="s">
        <v>52</v>
      </c>
      <c r="K84" s="30">
        <v>0</v>
      </c>
      <c r="L84" s="10" t="s">
        <v>52</v>
      </c>
      <c r="M84" s="30">
        <v>0</v>
      </c>
      <c r="N84" s="10" t="s">
        <v>52</v>
      </c>
      <c r="O84" s="30">
        <f t="shared" si="4"/>
        <v>2470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10" t="s">
        <v>1544</v>
      </c>
      <c r="X84" s="10" t="s">
        <v>52</v>
      </c>
      <c r="Y84" s="2" t="s">
        <v>52</v>
      </c>
      <c r="Z84" s="2" t="s">
        <v>52</v>
      </c>
      <c r="AA84" s="31"/>
      <c r="AB84" s="2" t="s">
        <v>52</v>
      </c>
    </row>
    <row r="85" spans="1:28" ht="30" customHeight="1" x14ac:dyDescent="0.3">
      <c r="A85" s="10" t="s">
        <v>1010</v>
      </c>
      <c r="B85" s="10" t="s">
        <v>1008</v>
      </c>
      <c r="C85" s="10" t="s">
        <v>1009</v>
      </c>
      <c r="D85" s="29" t="s">
        <v>589</v>
      </c>
      <c r="E85" s="30">
        <v>9492</v>
      </c>
      <c r="F85" s="10" t="s">
        <v>52</v>
      </c>
      <c r="G85" s="30">
        <v>11027.77</v>
      </c>
      <c r="H85" s="10" t="s">
        <v>1543</v>
      </c>
      <c r="I85" s="30">
        <v>11027.77</v>
      </c>
      <c r="J85" s="10" t="s">
        <v>1545</v>
      </c>
      <c r="K85" s="30">
        <v>0</v>
      </c>
      <c r="L85" s="10" t="s">
        <v>52</v>
      </c>
      <c r="M85" s="30">
        <v>0</v>
      </c>
      <c r="N85" s="10" t="s">
        <v>52</v>
      </c>
      <c r="O85" s="30">
        <f t="shared" si="4"/>
        <v>9492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10" t="s">
        <v>1546</v>
      </c>
      <c r="X85" s="10" t="s">
        <v>52</v>
      </c>
      <c r="Y85" s="2" t="s">
        <v>52</v>
      </c>
      <c r="Z85" s="2" t="s">
        <v>52</v>
      </c>
      <c r="AA85" s="31"/>
      <c r="AB85" s="2" t="s">
        <v>52</v>
      </c>
    </row>
    <row r="86" spans="1:28" ht="30" customHeight="1" x14ac:dyDescent="0.3">
      <c r="A86" s="10" t="s">
        <v>590</v>
      </c>
      <c r="B86" s="10" t="s">
        <v>587</v>
      </c>
      <c r="C86" s="10" t="s">
        <v>588</v>
      </c>
      <c r="D86" s="29" t="s">
        <v>589</v>
      </c>
      <c r="E86" s="30">
        <v>9433</v>
      </c>
      <c r="F86" s="10" t="s">
        <v>52</v>
      </c>
      <c r="G86" s="30">
        <v>11665.5</v>
      </c>
      <c r="H86" s="10" t="s">
        <v>1547</v>
      </c>
      <c r="I86" s="30">
        <v>9999</v>
      </c>
      <c r="J86" s="10" t="s">
        <v>1548</v>
      </c>
      <c r="K86" s="30">
        <v>0</v>
      </c>
      <c r="L86" s="10" t="s">
        <v>52</v>
      </c>
      <c r="M86" s="30">
        <v>0</v>
      </c>
      <c r="N86" s="10" t="s">
        <v>52</v>
      </c>
      <c r="O86" s="30">
        <f t="shared" si="4"/>
        <v>9433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10" t="s">
        <v>1549</v>
      </c>
      <c r="X86" s="10" t="s">
        <v>52</v>
      </c>
      <c r="Y86" s="2" t="s">
        <v>52</v>
      </c>
      <c r="Z86" s="2" t="s">
        <v>52</v>
      </c>
      <c r="AA86" s="31"/>
      <c r="AB86" s="2" t="s">
        <v>52</v>
      </c>
    </row>
    <row r="87" spans="1:28" ht="30" customHeight="1" x14ac:dyDescent="0.3">
      <c r="A87" s="10" t="s">
        <v>1014</v>
      </c>
      <c r="B87" s="10" t="s">
        <v>1012</v>
      </c>
      <c r="C87" s="10" t="s">
        <v>1013</v>
      </c>
      <c r="D87" s="29" t="s">
        <v>589</v>
      </c>
      <c r="E87" s="30">
        <v>0</v>
      </c>
      <c r="F87" s="10" t="s">
        <v>52</v>
      </c>
      <c r="G87" s="30">
        <v>3483.33</v>
      </c>
      <c r="H87" s="10" t="s">
        <v>1543</v>
      </c>
      <c r="I87" s="30">
        <v>3194.44</v>
      </c>
      <c r="J87" s="10" t="s">
        <v>1545</v>
      </c>
      <c r="K87" s="30">
        <v>0</v>
      </c>
      <c r="L87" s="10" t="s">
        <v>52</v>
      </c>
      <c r="M87" s="30">
        <v>0</v>
      </c>
      <c r="N87" s="10" t="s">
        <v>52</v>
      </c>
      <c r="O87" s="30">
        <f t="shared" si="4"/>
        <v>3194.44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10" t="s">
        <v>1550</v>
      </c>
      <c r="X87" s="10" t="s">
        <v>52</v>
      </c>
      <c r="Y87" s="2" t="s">
        <v>52</v>
      </c>
      <c r="Z87" s="2" t="s">
        <v>52</v>
      </c>
      <c r="AA87" s="31"/>
      <c r="AB87" s="2" t="s">
        <v>52</v>
      </c>
    </row>
    <row r="88" spans="1:28" ht="30" customHeight="1" x14ac:dyDescent="0.3">
      <c r="A88" s="10" t="s">
        <v>743</v>
      </c>
      <c r="B88" s="10" t="s">
        <v>740</v>
      </c>
      <c r="C88" s="10" t="s">
        <v>741</v>
      </c>
      <c r="D88" s="29" t="s">
        <v>399</v>
      </c>
      <c r="E88" s="30">
        <v>0</v>
      </c>
      <c r="F88" s="10" t="s">
        <v>52</v>
      </c>
      <c r="G88" s="30">
        <v>28500</v>
      </c>
      <c r="H88" s="10" t="s">
        <v>1551</v>
      </c>
      <c r="I88" s="30">
        <v>0</v>
      </c>
      <c r="J88" s="10" t="s">
        <v>52</v>
      </c>
      <c r="K88" s="30">
        <v>0</v>
      </c>
      <c r="L88" s="10" t="s">
        <v>52</v>
      </c>
      <c r="M88" s="30">
        <v>0</v>
      </c>
      <c r="N88" s="10" t="s">
        <v>52</v>
      </c>
      <c r="O88" s="30">
        <f t="shared" si="4"/>
        <v>28500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10" t="s">
        <v>1552</v>
      </c>
      <c r="X88" s="10" t="s">
        <v>742</v>
      </c>
      <c r="Y88" s="2" t="s">
        <v>52</v>
      </c>
      <c r="Z88" s="2" t="s">
        <v>52</v>
      </c>
      <c r="AA88" s="31"/>
      <c r="AB88" s="2" t="s">
        <v>52</v>
      </c>
    </row>
    <row r="89" spans="1:28" ht="30" customHeight="1" x14ac:dyDescent="0.3">
      <c r="A89" s="10" t="s">
        <v>652</v>
      </c>
      <c r="B89" s="10" t="s">
        <v>650</v>
      </c>
      <c r="C89" s="10" t="s">
        <v>651</v>
      </c>
      <c r="D89" s="29" t="s">
        <v>169</v>
      </c>
      <c r="E89" s="30">
        <v>7680</v>
      </c>
      <c r="F89" s="10" t="s">
        <v>52</v>
      </c>
      <c r="G89" s="30">
        <v>7820</v>
      </c>
      <c r="H89" s="10" t="s">
        <v>1473</v>
      </c>
      <c r="I89" s="30">
        <v>7498</v>
      </c>
      <c r="J89" s="10" t="s">
        <v>1553</v>
      </c>
      <c r="K89" s="30">
        <v>0</v>
      </c>
      <c r="L89" s="10" t="s">
        <v>52</v>
      </c>
      <c r="M89" s="30">
        <v>0</v>
      </c>
      <c r="N89" s="10" t="s">
        <v>52</v>
      </c>
      <c r="O89" s="30">
        <f t="shared" si="4"/>
        <v>7498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10" t="s">
        <v>1554</v>
      </c>
      <c r="X89" s="10" t="s">
        <v>52</v>
      </c>
      <c r="Y89" s="2" t="s">
        <v>52</v>
      </c>
      <c r="Z89" s="2" t="s">
        <v>52</v>
      </c>
      <c r="AA89" s="31"/>
      <c r="AB89" s="2" t="s">
        <v>52</v>
      </c>
    </row>
    <row r="90" spans="1:28" ht="30" customHeight="1" x14ac:dyDescent="0.3">
      <c r="A90" s="10" t="s">
        <v>655</v>
      </c>
      <c r="B90" s="10" t="s">
        <v>650</v>
      </c>
      <c r="C90" s="10" t="s">
        <v>654</v>
      </c>
      <c r="D90" s="29" t="s">
        <v>169</v>
      </c>
      <c r="E90" s="30">
        <v>3270</v>
      </c>
      <c r="F90" s="10" t="s">
        <v>52</v>
      </c>
      <c r="G90" s="30">
        <v>3210</v>
      </c>
      <c r="H90" s="10" t="s">
        <v>1473</v>
      </c>
      <c r="I90" s="30">
        <v>3201</v>
      </c>
      <c r="J90" s="10" t="s">
        <v>1553</v>
      </c>
      <c r="K90" s="30">
        <v>0</v>
      </c>
      <c r="L90" s="10" t="s">
        <v>52</v>
      </c>
      <c r="M90" s="30">
        <v>0</v>
      </c>
      <c r="N90" s="10" t="s">
        <v>52</v>
      </c>
      <c r="O90" s="30">
        <f t="shared" si="4"/>
        <v>3201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10" t="s">
        <v>1555</v>
      </c>
      <c r="X90" s="10" t="s">
        <v>52</v>
      </c>
      <c r="Y90" s="2" t="s">
        <v>52</v>
      </c>
      <c r="Z90" s="2" t="s">
        <v>52</v>
      </c>
      <c r="AA90" s="31"/>
      <c r="AB90" s="2" t="s">
        <v>52</v>
      </c>
    </row>
    <row r="91" spans="1:28" ht="30" customHeight="1" x14ac:dyDescent="0.3">
      <c r="A91" s="10" t="s">
        <v>704</v>
      </c>
      <c r="B91" s="10" t="s">
        <v>701</v>
      </c>
      <c r="C91" s="10" t="s">
        <v>702</v>
      </c>
      <c r="D91" s="29" t="s">
        <v>589</v>
      </c>
      <c r="E91" s="30">
        <v>0</v>
      </c>
      <c r="F91" s="10" t="s">
        <v>52</v>
      </c>
      <c r="G91" s="30">
        <v>0</v>
      </c>
      <c r="H91" s="10" t="s">
        <v>52</v>
      </c>
      <c r="I91" s="30">
        <v>0</v>
      </c>
      <c r="J91" s="10" t="s">
        <v>52</v>
      </c>
      <c r="K91" s="30">
        <v>0</v>
      </c>
      <c r="L91" s="10" t="s">
        <v>52</v>
      </c>
      <c r="M91" s="30">
        <v>16420</v>
      </c>
      <c r="N91" s="10" t="s">
        <v>52</v>
      </c>
      <c r="O91" s="30">
        <f t="shared" si="4"/>
        <v>16420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10" t="s">
        <v>1556</v>
      </c>
      <c r="X91" s="10" t="s">
        <v>52</v>
      </c>
      <c r="Y91" s="2" t="s">
        <v>52</v>
      </c>
      <c r="Z91" s="2" t="s">
        <v>52</v>
      </c>
      <c r="AA91" s="31"/>
      <c r="AB91" s="2" t="s">
        <v>52</v>
      </c>
    </row>
    <row r="92" spans="1:28" ht="30" customHeight="1" x14ac:dyDescent="0.3">
      <c r="A92" s="10" t="s">
        <v>708</v>
      </c>
      <c r="B92" s="10" t="s">
        <v>706</v>
      </c>
      <c r="C92" s="10" t="s">
        <v>707</v>
      </c>
      <c r="D92" s="29" t="s">
        <v>589</v>
      </c>
      <c r="E92" s="30">
        <v>0</v>
      </c>
      <c r="F92" s="10" t="s">
        <v>52</v>
      </c>
      <c r="G92" s="30">
        <v>0</v>
      </c>
      <c r="H92" s="10" t="s">
        <v>52</v>
      </c>
      <c r="I92" s="30">
        <v>0</v>
      </c>
      <c r="J92" s="10" t="s">
        <v>52</v>
      </c>
      <c r="K92" s="30">
        <v>0</v>
      </c>
      <c r="L92" s="10" t="s">
        <v>52</v>
      </c>
      <c r="M92" s="30">
        <v>2930</v>
      </c>
      <c r="N92" s="10" t="s">
        <v>52</v>
      </c>
      <c r="O92" s="30">
        <f t="shared" si="4"/>
        <v>2930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10" t="s">
        <v>1557</v>
      </c>
      <c r="X92" s="10" t="s">
        <v>52</v>
      </c>
      <c r="Y92" s="2" t="s">
        <v>52</v>
      </c>
      <c r="Z92" s="2" t="s">
        <v>52</v>
      </c>
      <c r="AA92" s="31"/>
      <c r="AB92" s="2" t="s">
        <v>52</v>
      </c>
    </row>
    <row r="93" spans="1:28" ht="30" customHeight="1" x14ac:dyDescent="0.3">
      <c r="A93" s="10" t="s">
        <v>712</v>
      </c>
      <c r="B93" s="10" t="s">
        <v>710</v>
      </c>
      <c r="C93" s="10" t="s">
        <v>711</v>
      </c>
      <c r="D93" s="29" t="s">
        <v>589</v>
      </c>
      <c r="E93" s="30">
        <v>0</v>
      </c>
      <c r="F93" s="10" t="s">
        <v>52</v>
      </c>
      <c r="G93" s="30">
        <v>0</v>
      </c>
      <c r="H93" s="10" t="s">
        <v>52</v>
      </c>
      <c r="I93" s="30">
        <v>0</v>
      </c>
      <c r="J93" s="10" t="s">
        <v>52</v>
      </c>
      <c r="K93" s="30">
        <v>0</v>
      </c>
      <c r="L93" s="10" t="s">
        <v>52</v>
      </c>
      <c r="M93" s="30">
        <v>6900</v>
      </c>
      <c r="N93" s="10" t="s">
        <v>52</v>
      </c>
      <c r="O93" s="30">
        <f t="shared" si="4"/>
        <v>6900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10" t="s">
        <v>1558</v>
      </c>
      <c r="X93" s="10" t="s">
        <v>52</v>
      </c>
      <c r="Y93" s="2" t="s">
        <v>52</v>
      </c>
      <c r="Z93" s="2" t="s">
        <v>52</v>
      </c>
      <c r="AA93" s="31"/>
      <c r="AB93" s="2" t="s">
        <v>52</v>
      </c>
    </row>
    <row r="94" spans="1:28" ht="30" customHeight="1" x14ac:dyDescent="0.3">
      <c r="A94" s="10" t="s">
        <v>715</v>
      </c>
      <c r="B94" s="10" t="s">
        <v>706</v>
      </c>
      <c r="C94" s="10" t="s">
        <v>714</v>
      </c>
      <c r="D94" s="29" t="s">
        <v>589</v>
      </c>
      <c r="E94" s="30">
        <v>0</v>
      </c>
      <c r="F94" s="10" t="s">
        <v>52</v>
      </c>
      <c r="G94" s="30">
        <v>0</v>
      </c>
      <c r="H94" s="10" t="s">
        <v>52</v>
      </c>
      <c r="I94" s="30">
        <v>0</v>
      </c>
      <c r="J94" s="10" t="s">
        <v>52</v>
      </c>
      <c r="K94" s="30">
        <v>0</v>
      </c>
      <c r="L94" s="10" t="s">
        <v>52</v>
      </c>
      <c r="M94" s="30">
        <v>2930</v>
      </c>
      <c r="N94" s="10" t="s">
        <v>52</v>
      </c>
      <c r="O94" s="30">
        <f t="shared" si="4"/>
        <v>2930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10" t="s">
        <v>1559</v>
      </c>
      <c r="X94" s="10" t="s">
        <v>52</v>
      </c>
      <c r="Y94" s="2" t="s">
        <v>52</v>
      </c>
      <c r="Z94" s="2" t="s">
        <v>52</v>
      </c>
      <c r="AA94" s="31"/>
      <c r="AB94" s="2" t="s">
        <v>52</v>
      </c>
    </row>
    <row r="95" spans="1:28" ht="30" customHeight="1" x14ac:dyDescent="0.3">
      <c r="A95" s="10" t="s">
        <v>719</v>
      </c>
      <c r="B95" s="10" t="s">
        <v>717</v>
      </c>
      <c r="C95" s="10" t="s">
        <v>718</v>
      </c>
      <c r="D95" s="29" t="s">
        <v>589</v>
      </c>
      <c r="E95" s="30">
        <v>0</v>
      </c>
      <c r="F95" s="10" t="s">
        <v>52</v>
      </c>
      <c r="G95" s="30">
        <v>0</v>
      </c>
      <c r="H95" s="10" t="s">
        <v>52</v>
      </c>
      <c r="I95" s="30">
        <v>0</v>
      </c>
      <c r="J95" s="10" t="s">
        <v>52</v>
      </c>
      <c r="K95" s="30">
        <v>0</v>
      </c>
      <c r="L95" s="10" t="s">
        <v>52</v>
      </c>
      <c r="M95" s="30">
        <v>12610</v>
      </c>
      <c r="N95" s="10" t="s">
        <v>52</v>
      </c>
      <c r="O95" s="30">
        <f t="shared" si="4"/>
        <v>12610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10" t="s">
        <v>1560</v>
      </c>
      <c r="X95" s="10" t="s">
        <v>52</v>
      </c>
      <c r="Y95" s="2" t="s">
        <v>52</v>
      </c>
      <c r="Z95" s="2" t="s">
        <v>52</v>
      </c>
      <c r="AA95" s="31"/>
      <c r="AB95" s="2" t="s">
        <v>52</v>
      </c>
    </row>
    <row r="96" spans="1:28" ht="30" customHeight="1" x14ac:dyDescent="0.3">
      <c r="A96" s="10" t="s">
        <v>722</v>
      </c>
      <c r="B96" s="10" t="s">
        <v>706</v>
      </c>
      <c r="C96" s="10" t="s">
        <v>721</v>
      </c>
      <c r="D96" s="29" t="s">
        <v>589</v>
      </c>
      <c r="E96" s="30">
        <v>0</v>
      </c>
      <c r="F96" s="10" t="s">
        <v>52</v>
      </c>
      <c r="G96" s="30">
        <v>0</v>
      </c>
      <c r="H96" s="10" t="s">
        <v>52</v>
      </c>
      <c r="I96" s="30">
        <v>0</v>
      </c>
      <c r="J96" s="10" t="s">
        <v>52</v>
      </c>
      <c r="K96" s="30">
        <v>0</v>
      </c>
      <c r="L96" s="10" t="s">
        <v>52</v>
      </c>
      <c r="M96" s="30">
        <v>3120</v>
      </c>
      <c r="N96" s="10" t="s">
        <v>52</v>
      </c>
      <c r="O96" s="30">
        <f t="shared" si="4"/>
        <v>3120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10" t="s">
        <v>1561</v>
      </c>
      <c r="X96" s="10" t="s">
        <v>52</v>
      </c>
      <c r="Y96" s="2" t="s">
        <v>52</v>
      </c>
      <c r="Z96" s="2" t="s">
        <v>52</v>
      </c>
      <c r="AA96" s="31"/>
      <c r="AB96" s="2" t="s">
        <v>52</v>
      </c>
    </row>
    <row r="97" spans="1:28" ht="30" customHeight="1" x14ac:dyDescent="0.3">
      <c r="A97" s="10" t="s">
        <v>725</v>
      </c>
      <c r="B97" s="10" t="s">
        <v>724</v>
      </c>
      <c r="C97" s="10" t="s">
        <v>718</v>
      </c>
      <c r="D97" s="29" t="s">
        <v>589</v>
      </c>
      <c r="E97" s="30">
        <v>0</v>
      </c>
      <c r="F97" s="10" t="s">
        <v>52</v>
      </c>
      <c r="G97" s="30">
        <v>0</v>
      </c>
      <c r="H97" s="10" t="s">
        <v>52</v>
      </c>
      <c r="I97" s="30">
        <v>0</v>
      </c>
      <c r="J97" s="10" t="s">
        <v>52</v>
      </c>
      <c r="K97" s="30">
        <v>0</v>
      </c>
      <c r="L97" s="10" t="s">
        <v>52</v>
      </c>
      <c r="M97" s="30">
        <v>12610</v>
      </c>
      <c r="N97" s="10" t="s">
        <v>52</v>
      </c>
      <c r="O97" s="30">
        <f t="shared" si="4"/>
        <v>12610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10" t="s">
        <v>1562</v>
      </c>
      <c r="X97" s="10" t="s">
        <v>52</v>
      </c>
      <c r="Y97" s="2" t="s">
        <v>52</v>
      </c>
      <c r="Z97" s="2" t="s">
        <v>52</v>
      </c>
      <c r="AA97" s="31"/>
      <c r="AB97" s="2" t="s">
        <v>52</v>
      </c>
    </row>
    <row r="98" spans="1:28" ht="30" customHeight="1" x14ac:dyDescent="0.3">
      <c r="A98" s="10" t="s">
        <v>727</v>
      </c>
      <c r="B98" s="10" t="s">
        <v>706</v>
      </c>
      <c r="C98" s="10" t="s">
        <v>721</v>
      </c>
      <c r="D98" s="29" t="s">
        <v>589</v>
      </c>
      <c r="E98" s="30">
        <v>0</v>
      </c>
      <c r="F98" s="10" t="s">
        <v>52</v>
      </c>
      <c r="G98" s="30">
        <v>0</v>
      </c>
      <c r="H98" s="10" t="s">
        <v>52</v>
      </c>
      <c r="I98" s="30">
        <v>0</v>
      </c>
      <c r="J98" s="10" t="s">
        <v>52</v>
      </c>
      <c r="K98" s="30">
        <v>0</v>
      </c>
      <c r="L98" s="10" t="s">
        <v>52</v>
      </c>
      <c r="M98" s="30">
        <v>3120</v>
      </c>
      <c r="N98" s="10" t="s">
        <v>52</v>
      </c>
      <c r="O98" s="30">
        <f t="shared" si="4"/>
        <v>3120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10" t="s">
        <v>1563</v>
      </c>
      <c r="X98" s="10" t="s">
        <v>52</v>
      </c>
      <c r="Y98" s="2" t="s">
        <v>52</v>
      </c>
      <c r="Z98" s="2" t="s">
        <v>52</v>
      </c>
      <c r="AA98" s="31"/>
      <c r="AB98" s="2" t="s">
        <v>52</v>
      </c>
    </row>
    <row r="99" spans="1:28" ht="30" customHeight="1" x14ac:dyDescent="0.3">
      <c r="A99" s="10" t="s">
        <v>466</v>
      </c>
      <c r="B99" s="10" t="s">
        <v>463</v>
      </c>
      <c r="C99" s="10" t="s">
        <v>464</v>
      </c>
      <c r="D99" s="29" t="s">
        <v>465</v>
      </c>
      <c r="E99" s="30">
        <v>0</v>
      </c>
      <c r="F99" s="10" t="s">
        <v>52</v>
      </c>
      <c r="G99" s="30">
        <v>0</v>
      </c>
      <c r="H99" s="10" t="s">
        <v>52</v>
      </c>
      <c r="I99" s="30">
        <v>0</v>
      </c>
      <c r="J99" s="10" t="s">
        <v>52</v>
      </c>
      <c r="K99" s="30">
        <v>0</v>
      </c>
      <c r="L99" s="10" t="s">
        <v>52</v>
      </c>
      <c r="M99" s="30">
        <v>0</v>
      </c>
      <c r="N99" s="10" t="s">
        <v>52</v>
      </c>
      <c r="O99" s="30">
        <v>0</v>
      </c>
      <c r="P99" s="30">
        <v>138290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10" t="s">
        <v>1564</v>
      </c>
      <c r="X99" s="10" t="s">
        <v>52</v>
      </c>
      <c r="Y99" s="2" t="s">
        <v>1565</v>
      </c>
      <c r="Z99" s="2" t="s">
        <v>52</v>
      </c>
      <c r="AA99" s="31"/>
      <c r="AB99" s="2" t="s">
        <v>52</v>
      </c>
    </row>
    <row r="100" spans="1:28" ht="30" customHeight="1" x14ac:dyDescent="0.3">
      <c r="A100" s="10" t="s">
        <v>558</v>
      </c>
      <c r="B100" s="10" t="s">
        <v>557</v>
      </c>
      <c r="C100" s="10" t="s">
        <v>464</v>
      </c>
      <c r="D100" s="29" t="s">
        <v>465</v>
      </c>
      <c r="E100" s="30">
        <v>0</v>
      </c>
      <c r="F100" s="10" t="s">
        <v>52</v>
      </c>
      <c r="G100" s="30">
        <v>0</v>
      </c>
      <c r="H100" s="10" t="s">
        <v>52</v>
      </c>
      <c r="I100" s="30">
        <v>0</v>
      </c>
      <c r="J100" s="10" t="s">
        <v>52</v>
      </c>
      <c r="K100" s="30">
        <v>0</v>
      </c>
      <c r="L100" s="10" t="s">
        <v>52</v>
      </c>
      <c r="M100" s="30">
        <v>0</v>
      </c>
      <c r="N100" s="10" t="s">
        <v>52</v>
      </c>
      <c r="O100" s="30">
        <v>0</v>
      </c>
      <c r="P100" s="30">
        <v>166063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10" t="s">
        <v>1566</v>
      </c>
      <c r="X100" s="10" t="s">
        <v>52</v>
      </c>
      <c r="Y100" s="2" t="s">
        <v>1565</v>
      </c>
      <c r="Z100" s="2" t="s">
        <v>52</v>
      </c>
      <c r="AA100" s="31"/>
      <c r="AB100" s="2" t="s">
        <v>52</v>
      </c>
    </row>
    <row r="101" spans="1:28" ht="30" customHeight="1" x14ac:dyDescent="0.3">
      <c r="A101" s="10" t="s">
        <v>774</v>
      </c>
      <c r="B101" s="10" t="s">
        <v>773</v>
      </c>
      <c r="C101" s="10" t="s">
        <v>464</v>
      </c>
      <c r="D101" s="29" t="s">
        <v>465</v>
      </c>
      <c r="E101" s="30">
        <v>0</v>
      </c>
      <c r="F101" s="10" t="s">
        <v>52</v>
      </c>
      <c r="G101" s="30">
        <v>0</v>
      </c>
      <c r="H101" s="10" t="s">
        <v>52</v>
      </c>
      <c r="I101" s="30">
        <v>0</v>
      </c>
      <c r="J101" s="10" t="s">
        <v>52</v>
      </c>
      <c r="K101" s="30">
        <v>0</v>
      </c>
      <c r="L101" s="10" t="s">
        <v>52</v>
      </c>
      <c r="M101" s="30">
        <v>0</v>
      </c>
      <c r="N101" s="10" t="s">
        <v>52</v>
      </c>
      <c r="O101" s="30">
        <v>0</v>
      </c>
      <c r="P101" s="30">
        <v>234297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10" t="s">
        <v>1567</v>
      </c>
      <c r="X101" s="10" t="s">
        <v>52</v>
      </c>
      <c r="Y101" s="2" t="s">
        <v>1565</v>
      </c>
      <c r="Z101" s="2" t="s">
        <v>52</v>
      </c>
      <c r="AA101" s="31"/>
      <c r="AB101" s="2" t="s">
        <v>52</v>
      </c>
    </row>
    <row r="102" spans="1:28" ht="30" customHeight="1" x14ac:dyDescent="0.3">
      <c r="A102" s="10" t="s">
        <v>826</v>
      </c>
      <c r="B102" s="10" t="s">
        <v>825</v>
      </c>
      <c r="C102" s="10" t="s">
        <v>464</v>
      </c>
      <c r="D102" s="29" t="s">
        <v>465</v>
      </c>
      <c r="E102" s="30">
        <v>0</v>
      </c>
      <c r="F102" s="10" t="s">
        <v>52</v>
      </c>
      <c r="G102" s="30">
        <v>0</v>
      </c>
      <c r="H102" s="10" t="s">
        <v>52</v>
      </c>
      <c r="I102" s="30">
        <v>0</v>
      </c>
      <c r="J102" s="10" t="s">
        <v>52</v>
      </c>
      <c r="K102" s="30">
        <v>0</v>
      </c>
      <c r="L102" s="10" t="s">
        <v>52</v>
      </c>
      <c r="M102" s="30">
        <v>0</v>
      </c>
      <c r="N102" s="10" t="s">
        <v>52</v>
      </c>
      <c r="O102" s="30">
        <v>0</v>
      </c>
      <c r="P102" s="30">
        <v>215964</v>
      </c>
      <c r="Q102" s="30">
        <v>0</v>
      </c>
      <c r="R102" s="30">
        <v>0</v>
      </c>
      <c r="S102" s="30">
        <v>0</v>
      </c>
      <c r="T102" s="30">
        <v>0</v>
      </c>
      <c r="U102" s="30">
        <v>0</v>
      </c>
      <c r="V102" s="30">
        <v>0</v>
      </c>
      <c r="W102" s="10" t="s">
        <v>1568</v>
      </c>
      <c r="X102" s="10" t="s">
        <v>52</v>
      </c>
      <c r="Y102" s="2" t="s">
        <v>1565</v>
      </c>
      <c r="Z102" s="2" t="s">
        <v>52</v>
      </c>
      <c r="AA102" s="31"/>
      <c r="AB102" s="2" t="s">
        <v>52</v>
      </c>
    </row>
    <row r="103" spans="1:28" ht="30" customHeight="1" x14ac:dyDescent="0.3">
      <c r="A103" s="10" t="s">
        <v>895</v>
      </c>
      <c r="B103" s="10" t="s">
        <v>894</v>
      </c>
      <c r="C103" s="10" t="s">
        <v>464</v>
      </c>
      <c r="D103" s="29" t="s">
        <v>465</v>
      </c>
      <c r="E103" s="30">
        <v>0</v>
      </c>
      <c r="F103" s="10" t="s">
        <v>52</v>
      </c>
      <c r="G103" s="30">
        <v>0</v>
      </c>
      <c r="H103" s="10" t="s">
        <v>52</v>
      </c>
      <c r="I103" s="30">
        <v>0</v>
      </c>
      <c r="J103" s="10" t="s">
        <v>52</v>
      </c>
      <c r="K103" s="30">
        <v>0</v>
      </c>
      <c r="L103" s="10" t="s">
        <v>52</v>
      </c>
      <c r="M103" s="30">
        <v>0</v>
      </c>
      <c r="N103" s="10" t="s">
        <v>52</v>
      </c>
      <c r="O103" s="30">
        <v>0</v>
      </c>
      <c r="P103" s="30">
        <v>219392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30">
        <v>0</v>
      </c>
      <c r="W103" s="10" t="s">
        <v>1569</v>
      </c>
      <c r="X103" s="10" t="s">
        <v>52</v>
      </c>
      <c r="Y103" s="2" t="s">
        <v>1565</v>
      </c>
      <c r="Z103" s="2" t="s">
        <v>52</v>
      </c>
      <c r="AA103" s="31"/>
      <c r="AB103" s="2" t="s">
        <v>52</v>
      </c>
    </row>
    <row r="104" spans="1:28" ht="30" customHeight="1" x14ac:dyDescent="0.3">
      <c r="A104" s="10" t="s">
        <v>1076</v>
      </c>
      <c r="B104" s="10" t="s">
        <v>1075</v>
      </c>
      <c r="C104" s="10" t="s">
        <v>464</v>
      </c>
      <c r="D104" s="29" t="s">
        <v>465</v>
      </c>
      <c r="E104" s="30">
        <v>0</v>
      </c>
      <c r="F104" s="10" t="s">
        <v>52</v>
      </c>
      <c r="G104" s="30">
        <v>0</v>
      </c>
      <c r="H104" s="10" t="s">
        <v>52</v>
      </c>
      <c r="I104" s="30">
        <v>0</v>
      </c>
      <c r="J104" s="10" t="s">
        <v>52</v>
      </c>
      <c r="K104" s="30">
        <v>0</v>
      </c>
      <c r="L104" s="10" t="s">
        <v>52</v>
      </c>
      <c r="M104" s="30">
        <v>0</v>
      </c>
      <c r="N104" s="10" t="s">
        <v>52</v>
      </c>
      <c r="O104" s="30">
        <v>0</v>
      </c>
      <c r="P104" s="30">
        <v>223094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10" t="s">
        <v>1570</v>
      </c>
      <c r="X104" s="10" t="s">
        <v>52</v>
      </c>
      <c r="Y104" s="2" t="s">
        <v>1565</v>
      </c>
      <c r="Z104" s="2" t="s">
        <v>52</v>
      </c>
      <c r="AA104" s="31"/>
      <c r="AB104" s="2" t="s">
        <v>52</v>
      </c>
    </row>
    <row r="105" spans="1:28" ht="30" customHeight="1" x14ac:dyDescent="0.3">
      <c r="A105" s="10" t="s">
        <v>1571</v>
      </c>
      <c r="B105" s="10" t="s">
        <v>1572</v>
      </c>
      <c r="C105" s="10" t="s">
        <v>464</v>
      </c>
      <c r="D105" s="29" t="s">
        <v>465</v>
      </c>
      <c r="E105" s="30">
        <v>0</v>
      </c>
      <c r="F105" s="10" t="s">
        <v>52</v>
      </c>
      <c r="G105" s="30">
        <v>0</v>
      </c>
      <c r="H105" s="10" t="s">
        <v>52</v>
      </c>
      <c r="I105" s="30">
        <v>0</v>
      </c>
      <c r="J105" s="10" t="s">
        <v>52</v>
      </c>
      <c r="K105" s="30">
        <v>0</v>
      </c>
      <c r="L105" s="10" t="s">
        <v>52</v>
      </c>
      <c r="M105" s="30">
        <v>0</v>
      </c>
      <c r="N105" s="10" t="s">
        <v>52</v>
      </c>
      <c r="O105" s="30">
        <v>0</v>
      </c>
      <c r="P105" s="30">
        <v>216409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10" t="s">
        <v>1573</v>
      </c>
      <c r="X105" s="10" t="s">
        <v>52</v>
      </c>
      <c r="Y105" s="2" t="s">
        <v>1565</v>
      </c>
      <c r="Z105" s="2" t="s">
        <v>52</v>
      </c>
      <c r="AA105" s="31"/>
      <c r="AB105" s="2" t="s">
        <v>52</v>
      </c>
    </row>
    <row r="106" spans="1:28" ht="30" customHeight="1" x14ac:dyDescent="0.3">
      <c r="A106" s="10" t="s">
        <v>555</v>
      </c>
      <c r="B106" s="10" t="s">
        <v>554</v>
      </c>
      <c r="C106" s="10" t="s">
        <v>464</v>
      </c>
      <c r="D106" s="29" t="s">
        <v>465</v>
      </c>
      <c r="E106" s="30">
        <v>0</v>
      </c>
      <c r="F106" s="10" t="s">
        <v>52</v>
      </c>
      <c r="G106" s="30">
        <v>0</v>
      </c>
      <c r="H106" s="10" t="s">
        <v>52</v>
      </c>
      <c r="I106" s="30">
        <v>0</v>
      </c>
      <c r="J106" s="10" t="s">
        <v>52</v>
      </c>
      <c r="K106" s="30">
        <v>0</v>
      </c>
      <c r="L106" s="10" t="s">
        <v>52</v>
      </c>
      <c r="M106" s="30">
        <v>0</v>
      </c>
      <c r="N106" s="10" t="s">
        <v>52</v>
      </c>
      <c r="O106" s="30">
        <v>0</v>
      </c>
      <c r="P106" s="30">
        <v>156731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10" t="s">
        <v>1574</v>
      </c>
      <c r="X106" s="10" t="s">
        <v>52</v>
      </c>
      <c r="Y106" s="2" t="s">
        <v>1565</v>
      </c>
      <c r="Z106" s="2" t="s">
        <v>52</v>
      </c>
      <c r="AA106" s="31"/>
      <c r="AB106" s="2" t="s">
        <v>52</v>
      </c>
    </row>
    <row r="107" spans="1:28" ht="30" customHeight="1" x14ac:dyDescent="0.3">
      <c r="A107" s="10" t="s">
        <v>625</v>
      </c>
      <c r="B107" s="10" t="s">
        <v>624</v>
      </c>
      <c r="C107" s="10" t="s">
        <v>464</v>
      </c>
      <c r="D107" s="29" t="s">
        <v>465</v>
      </c>
      <c r="E107" s="30">
        <v>0</v>
      </c>
      <c r="F107" s="10" t="s">
        <v>52</v>
      </c>
      <c r="G107" s="30">
        <v>0</v>
      </c>
      <c r="H107" s="10" t="s">
        <v>52</v>
      </c>
      <c r="I107" s="30">
        <v>0</v>
      </c>
      <c r="J107" s="10" t="s">
        <v>52</v>
      </c>
      <c r="K107" s="30">
        <v>0</v>
      </c>
      <c r="L107" s="10" t="s">
        <v>52</v>
      </c>
      <c r="M107" s="30">
        <v>0</v>
      </c>
      <c r="N107" s="10" t="s">
        <v>52</v>
      </c>
      <c r="O107" s="30">
        <v>0</v>
      </c>
      <c r="P107" s="30">
        <v>199140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10" t="s">
        <v>1575</v>
      </c>
      <c r="X107" s="10" t="s">
        <v>52</v>
      </c>
      <c r="Y107" s="2" t="s">
        <v>1565</v>
      </c>
      <c r="Z107" s="2" t="s">
        <v>52</v>
      </c>
      <c r="AA107" s="31"/>
      <c r="AB107" s="2" t="s">
        <v>52</v>
      </c>
    </row>
    <row r="108" spans="1:28" ht="30" customHeight="1" x14ac:dyDescent="0.3">
      <c r="A108" s="10" t="s">
        <v>472</v>
      </c>
      <c r="B108" s="10" t="s">
        <v>471</v>
      </c>
      <c r="C108" s="10" t="s">
        <v>464</v>
      </c>
      <c r="D108" s="29" t="s">
        <v>465</v>
      </c>
      <c r="E108" s="30">
        <v>0</v>
      </c>
      <c r="F108" s="10" t="s">
        <v>52</v>
      </c>
      <c r="G108" s="30">
        <v>0</v>
      </c>
      <c r="H108" s="10" t="s">
        <v>52</v>
      </c>
      <c r="I108" s="30">
        <v>0</v>
      </c>
      <c r="J108" s="10" t="s">
        <v>52</v>
      </c>
      <c r="K108" s="30">
        <v>0</v>
      </c>
      <c r="L108" s="10" t="s">
        <v>52</v>
      </c>
      <c r="M108" s="30">
        <v>0</v>
      </c>
      <c r="N108" s="10" t="s">
        <v>52</v>
      </c>
      <c r="O108" s="30">
        <v>0</v>
      </c>
      <c r="P108" s="30">
        <v>210176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10" t="s">
        <v>1576</v>
      </c>
      <c r="X108" s="10" t="s">
        <v>52</v>
      </c>
      <c r="Y108" s="2" t="s">
        <v>1565</v>
      </c>
      <c r="Z108" s="2" t="s">
        <v>52</v>
      </c>
      <c r="AA108" s="31"/>
      <c r="AB108" s="2" t="s">
        <v>52</v>
      </c>
    </row>
    <row r="109" spans="1:28" ht="30" customHeight="1" x14ac:dyDescent="0.3">
      <c r="A109" s="10" t="s">
        <v>993</v>
      </c>
      <c r="B109" s="10" t="s">
        <v>992</v>
      </c>
      <c r="C109" s="10" t="s">
        <v>464</v>
      </c>
      <c r="D109" s="29" t="s">
        <v>465</v>
      </c>
      <c r="E109" s="30">
        <v>0</v>
      </c>
      <c r="F109" s="10" t="s">
        <v>52</v>
      </c>
      <c r="G109" s="30">
        <v>0</v>
      </c>
      <c r="H109" s="10" t="s">
        <v>52</v>
      </c>
      <c r="I109" s="30">
        <v>0</v>
      </c>
      <c r="J109" s="10" t="s">
        <v>52</v>
      </c>
      <c r="K109" s="30">
        <v>0</v>
      </c>
      <c r="L109" s="10" t="s">
        <v>52</v>
      </c>
      <c r="M109" s="30">
        <v>0</v>
      </c>
      <c r="N109" s="10" t="s">
        <v>52</v>
      </c>
      <c r="O109" s="30">
        <v>0</v>
      </c>
      <c r="P109" s="30">
        <v>199185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10" t="s">
        <v>1577</v>
      </c>
      <c r="X109" s="10" t="s">
        <v>52</v>
      </c>
      <c r="Y109" s="2" t="s">
        <v>1565</v>
      </c>
      <c r="Z109" s="2" t="s">
        <v>52</v>
      </c>
      <c r="AA109" s="31"/>
      <c r="AB109" s="2" t="s">
        <v>52</v>
      </c>
    </row>
    <row r="110" spans="1:28" ht="30" customHeight="1" x14ac:dyDescent="0.3">
      <c r="A110" s="10" t="s">
        <v>967</v>
      </c>
      <c r="B110" s="10" t="s">
        <v>966</v>
      </c>
      <c r="C110" s="10" t="s">
        <v>464</v>
      </c>
      <c r="D110" s="29" t="s">
        <v>465</v>
      </c>
      <c r="E110" s="30">
        <v>0</v>
      </c>
      <c r="F110" s="10" t="s">
        <v>52</v>
      </c>
      <c r="G110" s="30">
        <v>0</v>
      </c>
      <c r="H110" s="10" t="s">
        <v>52</v>
      </c>
      <c r="I110" s="30">
        <v>0</v>
      </c>
      <c r="J110" s="10" t="s">
        <v>52</v>
      </c>
      <c r="K110" s="30">
        <v>0</v>
      </c>
      <c r="L110" s="10" t="s">
        <v>52</v>
      </c>
      <c r="M110" s="30">
        <v>0</v>
      </c>
      <c r="N110" s="10" t="s">
        <v>52</v>
      </c>
      <c r="O110" s="30">
        <v>0</v>
      </c>
      <c r="P110" s="30">
        <v>158594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10" t="s">
        <v>1578</v>
      </c>
      <c r="X110" s="10" t="s">
        <v>52</v>
      </c>
      <c r="Y110" s="2" t="s">
        <v>1565</v>
      </c>
      <c r="Z110" s="2" t="s">
        <v>52</v>
      </c>
      <c r="AA110" s="31"/>
      <c r="AB110" s="2" t="s">
        <v>52</v>
      </c>
    </row>
    <row r="111" spans="1:28" ht="30" customHeight="1" x14ac:dyDescent="0.3">
      <c r="A111" s="10" t="s">
        <v>641</v>
      </c>
      <c r="B111" s="10" t="s">
        <v>640</v>
      </c>
      <c r="C111" s="10" t="s">
        <v>464</v>
      </c>
      <c r="D111" s="29" t="s">
        <v>465</v>
      </c>
      <c r="E111" s="30">
        <v>0</v>
      </c>
      <c r="F111" s="10" t="s">
        <v>52</v>
      </c>
      <c r="G111" s="30">
        <v>0</v>
      </c>
      <c r="H111" s="10" t="s">
        <v>52</v>
      </c>
      <c r="I111" s="30">
        <v>0</v>
      </c>
      <c r="J111" s="10" t="s">
        <v>52</v>
      </c>
      <c r="K111" s="30">
        <v>0</v>
      </c>
      <c r="L111" s="10" t="s">
        <v>52</v>
      </c>
      <c r="M111" s="30">
        <v>0</v>
      </c>
      <c r="N111" s="10" t="s">
        <v>52</v>
      </c>
      <c r="O111" s="30">
        <v>0</v>
      </c>
      <c r="P111" s="30">
        <v>216528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10" t="s">
        <v>1579</v>
      </c>
      <c r="X111" s="10" t="s">
        <v>52</v>
      </c>
      <c r="Y111" s="2" t="s">
        <v>1565</v>
      </c>
      <c r="Z111" s="2" t="s">
        <v>52</v>
      </c>
      <c r="AA111" s="31"/>
      <c r="AB111" s="2" t="s">
        <v>52</v>
      </c>
    </row>
    <row r="112" spans="1:28" ht="30" customHeight="1" x14ac:dyDescent="0.3">
      <c r="A112" s="10" t="s">
        <v>731</v>
      </c>
      <c r="B112" s="10" t="s">
        <v>729</v>
      </c>
      <c r="C112" s="10" t="s">
        <v>464</v>
      </c>
      <c r="D112" s="29" t="s">
        <v>465</v>
      </c>
      <c r="E112" s="30">
        <v>0</v>
      </c>
      <c r="F112" s="10" t="s">
        <v>52</v>
      </c>
      <c r="G112" s="30">
        <v>0</v>
      </c>
      <c r="H112" s="10" t="s">
        <v>52</v>
      </c>
      <c r="I112" s="30">
        <v>0</v>
      </c>
      <c r="J112" s="10" t="s">
        <v>52</v>
      </c>
      <c r="K112" s="30">
        <v>0</v>
      </c>
      <c r="L112" s="10" t="s">
        <v>52</v>
      </c>
      <c r="M112" s="30">
        <v>0</v>
      </c>
      <c r="N112" s="10" t="s">
        <v>52</v>
      </c>
      <c r="O112" s="30">
        <v>0</v>
      </c>
      <c r="P112" s="30">
        <v>198613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10" t="s">
        <v>1580</v>
      </c>
      <c r="X112" s="10" t="s">
        <v>52</v>
      </c>
      <c r="Y112" s="2" t="s">
        <v>1565</v>
      </c>
      <c r="Z112" s="2" t="s">
        <v>52</v>
      </c>
      <c r="AA112" s="31"/>
      <c r="AB112" s="2" t="s">
        <v>52</v>
      </c>
    </row>
    <row r="113" spans="1:28" ht="30" customHeight="1" x14ac:dyDescent="0.3">
      <c r="A113" s="10" t="s">
        <v>877</v>
      </c>
      <c r="B113" s="10" t="s">
        <v>876</v>
      </c>
      <c r="C113" s="10" t="s">
        <v>464</v>
      </c>
      <c r="D113" s="29" t="s">
        <v>465</v>
      </c>
      <c r="E113" s="30">
        <v>0</v>
      </c>
      <c r="F113" s="10" t="s">
        <v>52</v>
      </c>
      <c r="G113" s="30">
        <v>0</v>
      </c>
      <c r="H113" s="10" t="s">
        <v>52</v>
      </c>
      <c r="I113" s="30">
        <v>0</v>
      </c>
      <c r="J113" s="10" t="s">
        <v>52</v>
      </c>
      <c r="K113" s="30">
        <v>0</v>
      </c>
      <c r="L113" s="10" t="s">
        <v>52</v>
      </c>
      <c r="M113" s="30">
        <v>0</v>
      </c>
      <c r="N113" s="10" t="s">
        <v>52</v>
      </c>
      <c r="O113" s="30">
        <v>0</v>
      </c>
      <c r="P113" s="30">
        <v>203246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10" t="s">
        <v>1581</v>
      </c>
      <c r="X113" s="10" t="s">
        <v>52</v>
      </c>
      <c r="Y113" s="2" t="s">
        <v>1565</v>
      </c>
      <c r="Z113" s="2" t="s">
        <v>52</v>
      </c>
      <c r="AA113" s="31"/>
      <c r="AB113" s="2" t="s">
        <v>52</v>
      </c>
    </row>
    <row r="114" spans="1:28" ht="30" customHeight="1" x14ac:dyDescent="0.3">
      <c r="A114" s="10" t="s">
        <v>768</v>
      </c>
      <c r="B114" s="10" t="s">
        <v>767</v>
      </c>
      <c r="C114" s="10" t="s">
        <v>464</v>
      </c>
      <c r="D114" s="29" t="s">
        <v>465</v>
      </c>
      <c r="E114" s="30">
        <v>0</v>
      </c>
      <c r="F114" s="10" t="s">
        <v>52</v>
      </c>
      <c r="G114" s="30">
        <v>0</v>
      </c>
      <c r="H114" s="10" t="s">
        <v>52</v>
      </c>
      <c r="I114" s="30">
        <v>0</v>
      </c>
      <c r="J114" s="10" t="s">
        <v>52</v>
      </c>
      <c r="K114" s="30">
        <v>0</v>
      </c>
      <c r="L114" s="10" t="s">
        <v>52</v>
      </c>
      <c r="M114" s="30">
        <v>0</v>
      </c>
      <c r="N114" s="10" t="s">
        <v>52</v>
      </c>
      <c r="O114" s="30">
        <v>0</v>
      </c>
      <c r="P114" s="30">
        <v>168742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10" t="s">
        <v>1582</v>
      </c>
      <c r="X114" s="10" t="s">
        <v>52</v>
      </c>
      <c r="Y114" s="2" t="s">
        <v>1565</v>
      </c>
      <c r="Z114" s="2" t="s">
        <v>52</v>
      </c>
      <c r="AA114" s="31"/>
      <c r="AB114" s="2" t="s">
        <v>52</v>
      </c>
    </row>
    <row r="115" spans="1:28" ht="30" customHeight="1" x14ac:dyDescent="0.3">
      <c r="A115" s="10" t="s">
        <v>802</v>
      </c>
      <c r="B115" s="10" t="s">
        <v>801</v>
      </c>
      <c r="C115" s="10" t="s">
        <v>464</v>
      </c>
      <c r="D115" s="29" t="s">
        <v>465</v>
      </c>
      <c r="E115" s="30">
        <v>0</v>
      </c>
      <c r="F115" s="10" t="s">
        <v>52</v>
      </c>
      <c r="G115" s="30">
        <v>0</v>
      </c>
      <c r="H115" s="10" t="s">
        <v>52</v>
      </c>
      <c r="I115" s="30">
        <v>0</v>
      </c>
      <c r="J115" s="10" t="s">
        <v>52</v>
      </c>
      <c r="K115" s="30">
        <v>0</v>
      </c>
      <c r="L115" s="10" t="s">
        <v>52</v>
      </c>
      <c r="M115" s="30">
        <v>0</v>
      </c>
      <c r="N115" s="10" t="s">
        <v>52</v>
      </c>
      <c r="O115" s="30">
        <v>0</v>
      </c>
      <c r="P115" s="30">
        <v>202885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10" t="s">
        <v>1583</v>
      </c>
      <c r="X115" s="10" t="s">
        <v>52</v>
      </c>
      <c r="Y115" s="2" t="s">
        <v>1565</v>
      </c>
      <c r="Z115" s="2" t="s">
        <v>52</v>
      </c>
      <c r="AA115" s="31"/>
      <c r="AB115" s="2" t="s">
        <v>52</v>
      </c>
    </row>
    <row r="116" spans="1:28" ht="30" customHeight="1" x14ac:dyDescent="0.3">
      <c r="A116" s="10" t="s">
        <v>1103</v>
      </c>
      <c r="B116" s="10" t="s">
        <v>1102</v>
      </c>
      <c r="C116" s="10" t="s">
        <v>464</v>
      </c>
      <c r="D116" s="29" t="s">
        <v>465</v>
      </c>
      <c r="E116" s="30">
        <v>0</v>
      </c>
      <c r="F116" s="10" t="s">
        <v>52</v>
      </c>
      <c r="G116" s="30">
        <v>0</v>
      </c>
      <c r="H116" s="10" t="s">
        <v>52</v>
      </c>
      <c r="I116" s="30">
        <v>0</v>
      </c>
      <c r="J116" s="10" t="s">
        <v>52</v>
      </c>
      <c r="K116" s="30">
        <v>0</v>
      </c>
      <c r="L116" s="10" t="s">
        <v>52</v>
      </c>
      <c r="M116" s="30">
        <v>0</v>
      </c>
      <c r="N116" s="10" t="s">
        <v>52</v>
      </c>
      <c r="O116" s="30">
        <v>0</v>
      </c>
      <c r="P116" s="30">
        <v>176227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10" t="s">
        <v>1584</v>
      </c>
      <c r="X116" s="10" t="s">
        <v>52</v>
      </c>
      <c r="Y116" s="2" t="s">
        <v>1565</v>
      </c>
      <c r="Z116" s="2" t="s">
        <v>52</v>
      </c>
      <c r="AA116" s="31"/>
      <c r="AB116" s="2" t="s">
        <v>52</v>
      </c>
    </row>
    <row r="117" spans="1:28" ht="30" customHeight="1" x14ac:dyDescent="0.3">
      <c r="A117" s="10" t="s">
        <v>855</v>
      </c>
      <c r="B117" s="10" t="s">
        <v>854</v>
      </c>
      <c r="C117" s="10" t="s">
        <v>464</v>
      </c>
      <c r="D117" s="29" t="s">
        <v>465</v>
      </c>
      <c r="E117" s="30">
        <v>0</v>
      </c>
      <c r="F117" s="10" t="s">
        <v>52</v>
      </c>
      <c r="G117" s="30">
        <v>0</v>
      </c>
      <c r="H117" s="10" t="s">
        <v>52</v>
      </c>
      <c r="I117" s="30">
        <v>0</v>
      </c>
      <c r="J117" s="10" t="s">
        <v>52</v>
      </c>
      <c r="K117" s="30">
        <v>0</v>
      </c>
      <c r="L117" s="10" t="s">
        <v>52</v>
      </c>
      <c r="M117" s="30">
        <v>0</v>
      </c>
      <c r="N117" s="10" t="s">
        <v>52</v>
      </c>
      <c r="O117" s="30">
        <v>0</v>
      </c>
      <c r="P117" s="30">
        <v>138956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10" t="s">
        <v>1585</v>
      </c>
      <c r="X117" s="10" t="s">
        <v>52</v>
      </c>
      <c r="Y117" s="2" t="s">
        <v>1565</v>
      </c>
      <c r="Z117" s="2" t="s">
        <v>52</v>
      </c>
      <c r="AA117" s="31"/>
      <c r="AB117" s="2" t="s">
        <v>52</v>
      </c>
    </row>
    <row r="118" spans="1:28" ht="30" customHeight="1" x14ac:dyDescent="0.3">
      <c r="A118" s="10" t="s">
        <v>961</v>
      </c>
      <c r="B118" s="10" t="s">
        <v>959</v>
      </c>
      <c r="C118" s="10" t="s">
        <v>960</v>
      </c>
      <c r="D118" s="29" t="s">
        <v>465</v>
      </c>
      <c r="E118" s="30">
        <v>0</v>
      </c>
      <c r="F118" s="10" t="s">
        <v>52</v>
      </c>
      <c r="G118" s="30">
        <v>0</v>
      </c>
      <c r="H118" s="10" t="s">
        <v>52</v>
      </c>
      <c r="I118" s="30">
        <v>0</v>
      </c>
      <c r="J118" s="10" t="s">
        <v>52</v>
      </c>
      <c r="K118" s="30">
        <v>0</v>
      </c>
      <c r="L118" s="10" t="s">
        <v>52</v>
      </c>
      <c r="M118" s="30">
        <v>0</v>
      </c>
      <c r="N118" s="10" t="s">
        <v>52</v>
      </c>
      <c r="O118" s="30">
        <v>0</v>
      </c>
      <c r="P118" s="30">
        <v>179334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10" t="s">
        <v>1586</v>
      </c>
      <c r="X118" s="10" t="s">
        <v>52</v>
      </c>
      <c r="Y118" s="2" t="s">
        <v>1565</v>
      </c>
      <c r="Z118" s="2" t="s">
        <v>52</v>
      </c>
      <c r="AA118" s="31"/>
      <c r="AB118" s="2" t="s">
        <v>52</v>
      </c>
    </row>
    <row r="119" spans="1:28" ht="30" customHeight="1" x14ac:dyDescent="0.3">
      <c r="A119" s="10" t="s">
        <v>300</v>
      </c>
      <c r="B119" s="10" t="s">
        <v>299</v>
      </c>
      <c r="C119" s="10" t="s">
        <v>52</v>
      </c>
      <c r="D119" s="29" t="s">
        <v>228</v>
      </c>
      <c r="E119" s="30">
        <v>0</v>
      </c>
      <c r="F119" s="10" t="s">
        <v>52</v>
      </c>
      <c r="G119" s="30">
        <v>0</v>
      </c>
      <c r="H119" s="10" t="s">
        <v>52</v>
      </c>
      <c r="I119" s="30">
        <v>0</v>
      </c>
      <c r="J119" s="10" t="s">
        <v>52</v>
      </c>
      <c r="K119" s="30">
        <v>0</v>
      </c>
      <c r="L119" s="10" t="s">
        <v>52</v>
      </c>
      <c r="M119" s="30">
        <v>426</v>
      </c>
      <c r="N119" s="10" t="s">
        <v>52</v>
      </c>
      <c r="O119" s="30">
        <f>SMALL(E119:M119,COUNTIF(E119:M119,0)+1)</f>
        <v>426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10" t="s">
        <v>1587</v>
      </c>
      <c r="X119" s="10" t="s">
        <v>52</v>
      </c>
      <c r="Y119" s="2" t="s">
        <v>52</v>
      </c>
      <c r="Z119" s="2" t="s">
        <v>52</v>
      </c>
      <c r="AA119" s="31"/>
      <c r="AB119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15</vt:i4>
      </vt:variant>
    </vt:vector>
  </HeadingPairs>
  <TitlesOfParts>
    <vt:vector size="23" baseType="lpstr">
      <vt:lpstr>원가계산서</vt:lpstr>
      <vt:lpstr>공종별집계표</vt:lpstr>
      <vt:lpstr>공종별내역서</vt:lpstr>
      <vt:lpstr>일위대가목록</vt:lpstr>
      <vt:lpstr>일위대가</vt:lpstr>
      <vt:lpstr>중기단가목록</vt:lpstr>
      <vt:lpstr>중기단가산출서</vt:lpstr>
      <vt:lpstr>단가대비표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중기단가목록!Print_Area</vt:lpstr>
      <vt:lpstr>중기단가산출서!Print_Area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  <vt:lpstr>중기단가목록!Print_Titles</vt:lpstr>
      <vt:lpstr>중기단가산출서!Print_Titles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임창희</dc:creator>
  <cp:lastModifiedBy>eco</cp:lastModifiedBy>
  <dcterms:created xsi:type="dcterms:W3CDTF">2020-04-02T05:55:26Z</dcterms:created>
  <dcterms:modified xsi:type="dcterms:W3CDTF">2020-06-16T14:06:43Z</dcterms:modified>
</cp:coreProperties>
</file>