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20)\@계약업무\@공사계약업무\20200421 CITES동물 보호시설 건립공사(소방)\"/>
    </mc:Choice>
  </mc:AlternateContent>
  <bookViews>
    <workbookView xWindow="0" yWindow="0" windowWidth="22695" windowHeight="7440"/>
  </bookViews>
  <sheets>
    <sheet name="원가" sheetId="1" r:id="rId1"/>
  </sheets>
  <externalReferences>
    <externalReference r:id="rId2"/>
  </externalReferences>
  <definedNames>
    <definedName name="_xlnm.Print_Area" localSheetId="0">원가!$A$1:$E$35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K33" i="1"/>
  <c r="K32" i="1"/>
  <c r="K25" i="1"/>
  <c r="K24" i="1"/>
  <c r="K23" i="1"/>
  <c r="K22" i="1"/>
  <c r="K21" i="1"/>
  <c r="K20" i="1"/>
  <c r="K19" i="1"/>
  <c r="K18" i="1"/>
  <c r="D8" i="1"/>
  <c r="D14" i="1" s="1"/>
  <c r="K14" i="1" s="1"/>
  <c r="K6" i="1"/>
  <c r="D5" i="1"/>
  <c r="K5" i="1" s="1"/>
  <c r="K8" i="1" l="1"/>
  <c r="D7" i="1"/>
  <c r="D9" i="1"/>
  <c r="K9" i="1" s="1"/>
  <c r="D13" i="1"/>
  <c r="D10" i="1" l="1"/>
  <c r="D16" i="1"/>
  <c r="K16" i="1" s="1"/>
  <c r="K7" i="1"/>
  <c r="D17" i="1"/>
  <c r="K17" i="1" s="1"/>
  <c r="K13" i="1"/>
  <c r="D15" i="1"/>
  <c r="K15" i="1" s="1"/>
  <c r="D12" i="1" l="1"/>
  <c r="K12" i="1" s="1"/>
  <c r="D11" i="1"/>
  <c r="K10" i="1"/>
  <c r="D26" i="1" l="1"/>
  <c r="K11" i="1"/>
  <c r="K26" i="1" l="1"/>
  <c r="D27" i="1"/>
  <c r="K27" i="1" s="1"/>
  <c r="D28" i="1" l="1"/>
  <c r="K28" i="1" s="1"/>
  <c r="D29" i="1"/>
  <c r="D30" i="1" l="1"/>
  <c r="K30" i="1" s="1"/>
  <c r="K29" i="1"/>
  <c r="D31" i="1"/>
  <c r="K31" i="1" s="1"/>
  <c r="K35" i="1" s="1"/>
  <c r="D35" i="1" s="1"/>
</calcChain>
</file>

<file path=xl/sharedStrings.xml><?xml version="1.0" encoding="utf-8"?>
<sst xmlns="http://schemas.openxmlformats.org/spreadsheetml/2006/main" count="70" uniqueCount="55">
  <si>
    <t>공 사 원 가 계 산 서</t>
    <phoneticPr fontId="2" type="noConversion"/>
  </si>
  <si>
    <t>공사명:</t>
    <phoneticPr fontId="2" type="noConversion"/>
  </si>
  <si>
    <t>CITES동물 보호시설 건립공사(소방)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</si>
  <si>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</si>
  <si>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</si>
  <si>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</si>
  <si>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</si>
  <si>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 xml:space="preserve"> </t>
    <phoneticPr fontId="2" type="noConversion"/>
  </si>
  <si>
    <t>요율</t>
    <phoneticPr fontId="2" type="noConversion"/>
  </si>
  <si>
    <t>수량</t>
    <phoneticPr fontId="2" type="noConversion"/>
  </si>
  <si>
    <t>금액</t>
    <phoneticPr fontId="2" type="noConversion"/>
  </si>
  <si>
    <t>이윤</t>
    <phoneticPr fontId="2" type="noConversion"/>
  </si>
  <si>
    <t>끝자리 맞추기</t>
    <phoneticPr fontId="2" type="noConversion"/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</si>
  <si>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</si>
  <si>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</si>
  <si>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</si>
  <si>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</si>
  <si>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순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</si>
  <si>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</si>
  <si>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</si>
  <si>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</si>
  <si>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7.9 %, 공사기간 7~12월 기준</t>
    <phoneticPr fontId="2" type="noConversion"/>
  </si>
  <si>
    <t>( 소      계 )</t>
    <phoneticPr fontId="2" type="noConversion"/>
  </si>
  <si>
    <t>산 재 보 험 료</t>
    <phoneticPr fontId="2" type="noConversion"/>
  </si>
  <si>
    <t>(노무비) * 3.73 %</t>
    <phoneticPr fontId="2" type="noConversion"/>
  </si>
  <si>
    <t>고 용 보 험 료</t>
    <phoneticPr fontId="2" type="noConversion"/>
  </si>
  <si>
    <t>(노무비) * 0.87 %</t>
  </si>
  <si>
    <t>공</t>
    <phoneticPr fontId="2" type="noConversion"/>
  </si>
  <si>
    <t>건 강 보 험 료</t>
    <phoneticPr fontId="2" type="noConversion"/>
  </si>
  <si>
    <t>(직접 노무비) * 3.335 %</t>
    <phoneticPr fontId="2" type="noConversion"/>
  </si>
  <si>
    <t>경</t>
    <phoneticPr fontId="2" type="noConversion"/>
  </si>
  <si>
    <t>연 금 보 험 료</t>
    <phoneticPr fontId="2" type="noConversion"/>
  </si>
  <si>
    <t>(직접 노무비) * 4.5 %</t>
  </si>
  <si>
    <t>노인장기요양보험</t>
    <phoneticPr fontId="2" type="noConversion"/>
  </si>
  <si>
    <t>(건강 보험료) * 10.25 %</t>
    <phoneticPr fontId="2" type="noConversion"/>
  </si>
  <si>
    <t>안 전 관 리 비</t>
    <phoneticPr fontId="2" type="noConversion"/>
  </si>
  <si>
    <t>(재료+직노) * 2.93 %, 일반건설(갑)</t>
    <phoneticPr fontId="2" type="noConversion"/>
  </si>
  <si>
    <t>기  타  경  비</t>
    <phoneticPr fontId="2" type="noConversion"/>
  </si>
  <si>
    <t>(재료+노무) * 5.8 %, 공사기간 7~12월 기준</t>
    <phoneticPr fontId="2" type="noConversion"/>
  </si>
  <si>
    <t>사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</si>
  <si>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</si>
  <si>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</si>
  <si>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</si>
  <si>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비</t>
    <phoneticPr fontId="2" type="noConversion"/>
  </si>
  <si>
    <t xml:space="preserve"> </t>
    <phoneticPr fontId="2" type="noConversion"/>
  </si>
  <si>
    <t>( 소      계 )</t>
    <phoneticPr fontId="2" type="noConversion"/>
  </si>
  <si>
    <t>일 반 관 리 비</t>
    <phoneticPr fontId="2" type="noConversion"/>
  </si>
  <si>
    <t>(재료+노무+경비) * 6.0 %</t>
  </si>
  <si>
    <t>이          윤</t>
    <phoneticPr fontId="2" type="noConversion"/>
  </si>
  <si>
    <t>(노무+경비+일반관리비) * 12.0 %</t>
    <phoneticPr fontId="2" type="noConversion"/>
  </si>
  <si>
    <t>( 총  원  가 )</t>
    <phoneticPr fontId="2" type="noConversion"/>
  </si>
  <si>
    <t>부 가 가 치 세</t>
    <phoneticPr fontId="2" type="noConversion"/>
  </si>
  <si>
    <t>( 합      계 )</t>
    <phoneticPr fontId="2" type="noConversion"/>
  </si>
  <si>
    <t>총  공  사  비</t>
    <phoneticPr fontId="2" type="noConversion"/>
  </si>
  <si>
    <t>천원이하절사.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</si>
</sst>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;\-#,###"/>
  </numFmts>
  <fonts count="9" x14ac:knownFonts="1">
    <font>
      <sz val="11"/>
      <name val="돋움"/>
      <family val="3"/>
      <charset val="129"/>
    </font>
    <font>
      <sz val="18"/>
      <name val="돋움체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indent="1"/>
    </xf>
    <xf numFmtId="176" fontId="6" fillId="0" borderId="5" xfId="0" applyNumberFormat="1" applyFont="1" applyBorder="1" applyAlignment="1">
      <alignment vertical="center"/>
    </xf>
    <xf numFmtId="49" fontId="6" fillId="0" borderId="6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indent="1"/>
    </xf>
    <xf numFmtId="176" fontId="6" fillId="0" borderId="8" xfId="0" applyNumberFormat="1" applyFont="1" applyBorder="1" applyAlignment="1">
      <alignment vertical="center"/>
    </xf>
    <xf numFmtId="49" fontId="6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left" vertical="center" indent="1"/>
    </xf>
    <xf numFmtId="176" fontId="6" fillId="0" borderId="12" xfId="0" applyNumberFormat="1" applyFont="1" applyBorder="1" applyAlignment="1">
      <alignment vertical="center"/>
    </xf>
    <xf numFmtId="49" fontId="6" fillId="0" borderId="13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49" fontId="7" fillId="0" borderId="16" xfId="0" applyNumberFormat="1" applyFont="1" applyBorder="1" applyAlignment="1">
      <alignment horizontal="left" vertical="center" indent="1"/>
    </xf>
    <xf numFmtId="176" fontId="6" fillId="0" borderId="17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vertical="center"/>
    </xf>
    <xf numFmtId="49" fontId="5" fillId="0" borderId="4" xfId="0" applyNumberFormat="1" applyFont="1" applyBorder="1" applyAlignment="1">
      <alignment horizontal="left" vertical="center" indent="2"/>
    </xf>
    <xf numFmtId="49" fontId="5" fillId="0" borderId="5" xfId="0" applyNumberFormat="1" applyFont="1" applyBorder="1" applyAlignment="1">
      <alignment horizontal="left" vertical="center" indent="2"/>
    </xf>
    <xf numFmtId="49" fontId="5" fillId="0" borderId="7" xfId="0" applyNumberFormat="1" applyFont="1" applyBorder="1" applyAlignment="1">
      <alignment horizontal="left" vertical="center" indent="2"/>
    </xf>
    <xf numFmtId="49" fontId="5" fillId="0" borderId="8" xfId="0" applyNumberFormat="1" applyFont="1" applyBorder="1" applyAlignment="1">
      <alignment horizontal="left" vertical="center" indent="2"/>
    </xf>
    <xf numFmtId="49" fontId="7" fillId="0" borderId="7" xfId="0" applyNumberFormat="1" applyFont="1" applyBorder="1" applyAlignment="1">
      <alignment horizontal="left" vertical="center" indent="2"/>
    </xf>
    <xf numFmtId="49" fontId="7" fillId="0" borderId="8" xfId="0" applyNumberFormat="1" applyFont="1" applyBorder="1" applyAlignment="1">
      <alignment horizontal="left" vertical="center" indent="2"/>
    </xf>
    <xf numFmtId="49" fontId="7" fillId="2" borderId="16" xfId="0" applyNumberFormat="1" applyFont="1" applyFill="1" applyBorder="1" applyAlignment="1">
      <alignment horizontal="left" vertical="center" indent="2"/>
    </xf>
    <xf numFmtId="49" fontId="7" fillId="2" borderId="17" xfId="0" applyNumberFormat="1" applyFont="1" applyFill="1" applyBorder="1" applyAlignment="1">
      <alignment horizontal="left" vertical="center" indent="2"/>
    </xf>
    <xf numFmtId="176" fontId="8" fillId="2" borderId="17" xfId="0" applyNumberFormat="1" applyFont="1" applyFill="1" applyBorder="1" applyAlignment="1">
      <alignment vertical="center"/>
    </xf>
    <xf numFmtId="49" fontId="6" fillId="2" borderId="18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3371850" y="285750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ITES&#46041;&#47932;%20&#48372;&#54840;&#49884;&#49444;%20&#44148;&#47549;&#44277;&#49324;(&#49548;&#48169;)%20&#45236;&#50669;&#49436;(2020.05.08.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내역서"/>
      <sheetName val="일대목차"/>
      <sheetName val="일위대가"/>
      <sheetName val="일위노임"/>
      <sheetName val="합산자재"/>
      <sheetName val="단가조사"/>
      <sheetName val="옵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>
            <v>16184417</v>
          </cell>
          <cell r="C2">
            <v>46402198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BreakPreview" topLeftCell="A7" zoomScale="130" zoomScaleNormal="100" zoomScaleSheetLayoutView="130" workbookViewId="0">
      <selection activeCell="D17" sqref="D17"/>
    </sheetView>
  </sheetViews>
  <sheetFormatPr defaultRowHeight="13.5" x14ac:dyDescent="0.15"/>
  <cols>
    <col min="1" max="1" width="3.21875" style="2" customWidth="1"/>
    <col min="2" max="2" width="3.44140625" style="2" customWidth="1"/>
    <col min="3" max="3" width="25.33203125" style="2" customWidth="1"/>
    <col min="4" max="4" width="22" style="3" customWidth="1"/>
    <col min="5" max="5" width="56.5546875" style="2" customWidth="1"/>
    <col min="6" max="6" width="8.77734375" style="2" hidden="1" customWidth="1"/>
    <col min="7" max="7" width="8.88671875" style="2" hidden="1" customWidth="1"/>
    <col min="8" max="8" width="14.33203125" style="3" customWidth="1"/>
    <col min="9" max="10" width="8.88671875" style="2"/>
    <col min="11" max="11" width="13.33203125" style="2" customWidth="1"/>
    <col min="12" max="12" width="14.6640625" style="2" customWidth="1"/>
    <col min="13" max="13" width="13.5546875" style="2" customWidth="1"/>
    <col min="14" max="16384" width="8.88671875" style="2"/>
  </cols>
  <sheetData>
    <row r="1" spans="1:13" ht="22.5" x14ac:dyDescent="0.15">
      <c r="A1" s="1" t="s">
        <v>0</v>
      </c>
      <c r="B1" s="1"/>
      <c r="C1" s="1"/>
      <c r="D1" s="1"/>
      <c r="E1" s="1"/>
    </row>
    <row r="2" spans="1:13" ht="24.75" customHeight="1" x14ac:dyDescent="0.15"/>
    <row r="3" spans="1:13" x14ac:dyDescent="0.15">
      <c r="A3" s="4" t="s">
        <v>1</v>
      </c>
      <c r="B3" s="4"/>
      <c r="C3" s="5" t="s">
        <v>2</v>
      </c>
      <c r="D3" s="5"/>
      <c r="E3" s="6"/>
    </row>
    <row r="4" spans="1:13" ht="33" customHeight="1" x14ac:dyDescent="0.15">
      <c r="A4" s="7" t="s">
        <v>3</v>
      </c>
      <c r="B4" s="7"/>
      <c r="C4" s="8" t="s">
        <v>4</v>
      </c>
      <c r="D4" s="9" t="s">
        <v>5</v>
      </c>
      <c r="E4" s="8" t="s">
        <v>6</v>
      </c>
      <c r="F4" s="2" t="s">
        <v>7</v>
      </c>
      <c r="I4" s="10" t="s">
        <v>8</v>
      </c>
      <c r="J4" s="10" t="s">
        <v>9</v>
      </c>
      <c r="K4" s="10" t="s">
        <v>10</v>
      </c>
      <c r="L4" s="10" t="s">
        <v>11</v>
      </c>
      <c r="M4" s="10" t="s">
        <v>12</v>
      </c>
    </row>
    <row r="5" spans="1:13" ht="14.1" customHeight="1" x14ac:dyDescent="0.15">
      <c r="A5" s="11"/>
      <c r="B5" s="12" t="s">
        <v>13</v>
      </c>
      <c r="C5" s="13" t="s">
        <v>14</v>
      </c>
      <c r="D5" s="14">
        <f>[1]옵션!$B$2</f>
        <v>16184417</v>
      </c>
      <c r="E5" s="15"/>
      <c r="G5" s="2" t="s">
        <v>7</v>
      </c>
      <c r="J5" s="2">
        <v>1</v>
      </c>
      <c r="K5" s="3">
        <f>D5*J5</f>
        <v>16184417</v>
      </c>
      <c r="L5" s="3"/>
      <c r="M5" s="3"/>
    </row>
    <row r="6" spans="1:13" ht="14.1" customHeight="1" x14ac:dyDescent="0.15">
      <c r="A6" s="11"/>
      <c r="B6" s="16"/>
      <c r="C6" s="17" t="s">
        <v>15</v>
      </c>
      <c r="D6" s="18"/>
      <c r="E6" s="19"/>
      <c r="K6" s="3">
        <f t="shared" ref="K6:K34" si="0">D6*J6</f>
        <v>0</v>
      </c>
      <c r="L6" s="3"/>
      <c r="M6" s="3"/>
    </row>
    <row r="7" spans="1:13" ht="14.1" customHeight="1" x14ac:dyDescent="0.15">
      <c r="A7" s="11" t="s">
        <v>7</v>
      </c>
      <c r="B7" s="20"/>
      <c r="C7" s="21" t="s">
        <v>16</v>
      </c>
      <c r="D7" s="22">
        <f>SUM(D5:D6)</f>
        <v>16184417</v>
      </c>
      <c r="E7" s="23"/>
      <c r="K7" s="3">
        <f t="shared" si="0"/>
        <v>0</v>
      </c>
      <c r="L7" s="3"/>
      <c r="M7" s="3"/>
    </row>
    <row r="8" spans="1:13" ht="14.1" customHeight="1" x14ac:dyDescent="0.15">
      <c r="A8" s="24" t="s">
        <v>17</v>
      </c>
      <c r="B8" s="25" t="s">
        <v>18</v>
      </c>
      <c r="C8" s="17" t="s">
        <v>19</v>
      </c>
      <c r="D8" s="18">
        <f>[1]옵션!$C$2</f>
        <v>46402198</v>
      </c>
      <c r="E8" s="19"/>
      <c r="J8" s="2">
        <v>1</v>
      </c>
      <c r="K8" s="3">
        <f t="shared" si="0"/>
        <v>46402198</v>
      </c>
      <c r="L8" s="3"/>
      <c r="M8" s="3"/>
    </row>
    <row r="9" spans="1:13" ht="14.1" customHeight="1" x14ac:dyDescent="0.15">
      <c r="A9" s="11"/>
      <c r="B9" s="16"/>
      <c r="C9" s="17" t="s">
        <v>20</v>
      </c>
      <c r="D9" s="18">
        <f>TRUNC((D8)*I9/100)</f>
        <v>3665773</v>
      </c>
      <c r="E9" s="19" t="s">
        <v>21</v>
      </c>
      <c r="I9" s="2">
        <v>7.9</v>
      </c>
      <c r="J9" s="2">
        <v>1</v>
      </c>
      <c r="K9" s="3">
        <f t="shared" si="0"/>
        <v>3665773</v>
      </c>
      <c r="L9" s="3"/>
      <c r="M9" s="3"/>
    </row>
    <row r="10" spans="1:13" ht="14.1" customHeight="1" x14ac:dyDescent="0.15">
      <c r="A10" s="11"/>
      <c r="B10" s="20"/>
      <c r="C10" s="26" t="s">
        <v>22</v>
      </c>
      <c r="D10" s="18">
        <f>SUM(D8:D9)</f>
        <v>50067971</v>
      </c>
      <c r="E10" s="19"/>
      <c r="K10" s="3">
        <f t="shared" si="0"/>
        <v>0</v>
      </c>
      <c r="L10" s="3"/>
      <c r="M10" s="3"/>
    </row>
    <row r="11" spans="1:13" ht="14.1" customHeight="1" x14ac:dyDescent="0.15">
      <c r="A11" s="11" t="s">
        <v>7</v>
      </c>
      <c r="B11" s="11"/>
      <c r="C11" s="13" t="s">
        <v>23</v>
      </c>
      <c r="D11" s="14">
        <f>TRUNC((D10)*I11/100)</f>
        <v>1867535</v>
      </c>
      <c r="E11" s="19" t="s">
        <v>24</v>
      </c>
      <c r="I11" s="2">
        <v>3.73</v>
      </c>
      <c r="J11" s="2">
        <v>1</v>
      </c>
      <c r="K11" s="3">
        <f t="shared" si="0"/>
        <v>1867535</v>
      </c>
      <c r="L11" s="3"/>
      <c r="M11" s="3"/>
    </row>
    <row r="12" spans="1:13" ht="14.1" customHeight="1" x14ac:dyDescent="0.15">
      <c r="A12" s="11"/>
      <c r="B12" s="11"/>
      <c r="C12" s="17" t="s">
        <v>25</v>
      </c>
      <c r="D12" s="18">
        <f>TRUNC((D10)*I12/100)</f>
        <v>435591</v>
      </c>
      <c r="E12" s="19" t="s">
        <v>26</v>
      </c>
      <c r="I12" s="2">
        <v>0.87</v>
      </c>
      <c r="J12" s="2">
        <v>1</v>
      </c>
      <c r="K12" s="3">
        <f t="shared" si="0"/>
        <v>435591</v>
      </c>
      <c r="L12" s="3"/>
      <c r="M12" s="3"/>
    </row>
    <row r="13" spans="1:13" ht="14.1" customHeight="1" x14ac:dyDescent="0.15">
      <c r="A13" s="24" t="s">
        <v>27</v>
      </c>
      <c r="B13" s="27"/>
      <c r="C13" s="17" t="s">
        <v>28</v>
      </c>
      <c r="D13" s="18">
        <f>TRUNC((D8)*I13/100)</f>
        <v>1547513</v>
      </c>
      <c r="E13" s="19" t="s">
        <v>29</v>
      </c>
      <c r="I13" s="2">
        <v>3.335</v>
      </c>
      <c r="J13" s="2">
        <v>1</v>
      </c>
      <c r="K13" s="3">
        <f t="shared" si="0"/>
        <v>1547513</v>
      </c>
      <c r="L13" s="3"/>
      <c r="M13" s="3"/>
    </row>
    <row r="14" spans="1:13" ht="14.1" customHeight="1" x14ac:dyDescent="0.15">
      <c r="A14" s="11"/>
      <c r="B14" s="24" t="s">
        <v>30</v>
      </c>
      <c r="C14" s="17" t="s">
        <v>31</v>
      </c>
      <c r="D14" s="18">
        <f>TRUNC((D8)*I14/100)</f>
        <v>2088098</v>
      </c>
      <c r="E14" s="19" t="s">
        <v>32</v>
      </c>
      <c r="I14" s="2">
        <v>4.5</v>
      </c>
      <c r="J14" s="2">
        <v>1</v>
      </c>
      <c r="K14" s="3">
        <f t="shared" si="0"/>
        <v>2088098</v>
      </c>
      <c r="L14" s="3"/>
      <c r="M14" s="3"/>
    </row>
    <row r="15" spans="1:13" ht="14.1" customHeight="1" x14ac:dyDescent="0.15">
      <c r="A15" s="11" t="s">
        <v>7</v>
      </c>
      <c r="B15" s="11"/>
      <c r="C15" s="17" t="s">
        <v>33</v>
      </c>
      <c r="D15" s="18">
        <f>TRUNC((D13)*I15/100)</f>
        <v>158620</v>
      </c>
      <c r="E15" s="19" t="s">
        <v>34</v>
      </c>
      <c r="I15" s="2">
        <v>10.25</v>
      </c>
      <c r="J15" s="2">
        <v>1</v>
      </c>
      <c r="K15" s="3">
        <f t="shared" si="0"/>
        <v>158620</v>
      </c>
      <c r="L15" s="3"/>
      <c r="M15" s="3"/>
    </row>
    <row r="16" spans="1:13" ht="14.1" customHeight="1" x14ac:dyDescent="0.15">
      <c r="A16" s="11"/>
      <c r="B16" s="11"/>
      <c r="C16" s="17" t="s">
        <v>35</v>
      </c>
      <c r="D16" s="18">
        <f>TRUNC(((D7+D8))*I16/100)</f>
        <v>1833787</v>
      </c>
      <c r="E16" s="19" t="s">
        <v>36</v>
      </c>
      <c r="I16" s="2">
        <v>2.93</v>
      </c>
      <c r="J16" s="2">
        <v>1</v>
      </c>
      <c r="K16" s="3">
        <f t="shared" si="0"/>
        <v>1833787</v>
      </c>
      <c r="L16" s="3"/>
      <c r="M16" s="3"/>
    </row>
    <row r="17" spans="1:13" ht="14.1" customHeight="1" x14ac:dyDescent="0.15">
      <c r="A17" s="11"/>
      <c r="B17" s="11"/>
      <c r="C17" s="17" t="s">
        <v>37</v>
      </c>
      <c r="D17" s="18">
        <f>TRUNC((D7+D10)*I17/100)</f>
        <v>3842638</v>
      </c>
      <c r="E17" s="19" t="s">
        <v>38</v>
      </c>
      <c r="I17" s="2">
        <v>5.8</v>
      </c>
      <c r="J17" s="2">
        <v>1</v>
      </c>
      <c r="K17" s="3">
        <f t="shared" si="0"/>
        <v>3842638</v>
      </c>
      <c r="L17" s="3"/>
      <c r="M17" s="3"/>
    </row>
    <row r="18" spans="1:13" ht="14.1" customHeight="1" x14ac:dyDescent="0.15">
      <c r="A18" s="24" t="s">
        <v>39</v>
      </c>
      <c r="B18" s="11"/>
      <c r="C18" s="17" t="s">
        <v>7</v>
      </c>
      <c r="D18" s="18"/>
      <c r="E18" s="19"/>
      <c r="K18" s="3">
        <f t="shared" si="0"/>
        <v>0</v>
      </c>
      <c r="L18" s="3"/>
      <c r="M18" s="3"/>
    </row>
    <row r="19" spans="1:13" ht="14.1" customHeight="1" x14ac:dyDescent="0.15">
      <c r="A19" s="11" t="s">
        <v>40</v>
      </c>
      <c r="B19" s="24" t="s">
        <v>7</v>
      </c>
      <c r="C19" s="17" t="s">
        <v>7</v>
      </c>
      <c r="D19" s="18"/>
      <c r="E19" s="19"/>
      <c r="K19" s="3">
        <f t="shared" si="0"/>
        <v>0</v>
      </c>
      <c r="L19" s="3"/>
      <c r="M19" s="3"/>
    </row>
    <row r="20" spans="1:13" ht="14.1" customHeight="1" x14ac:dyDescent="0.15">
      <c r="A20" s="11"/>
      <c r="B20" s="27"/>
      <c r="C20" s="17" t="s">
        <v>7</v>
      </c>
      <c r="D20" s="18"/>
      <c r="E20" s="19"/>
      <c r="K20" s="3">
        <f t="shared" si="0"/>
        <v>0</v>
      </c>
      <c r="L20" s="3"/>
      <c r="M20" s="3"/>
    </row>
    <row r="21" spans="1:13" ht="14.1" customHeight="1" x14ac:dyDescent="0.15">
      <c r="A21" s="11"/>
      <c r="B21" s="11"/>
      <c r="C21" s="17" t="s">
        <v>41</v>
      </c>
      <c r="D21" s="18"/>
      <c r="E21" s="19"/>
      <c r="H21" s="3" t="s">
        <v>42</v>
      </c>
      <c r="K21" s="3">
        <f t="shared" si="0"/>
        <v>0</v>
      </c>
      <c r="L21" s="3"/>
      <c r="M21" s="3"/>
    </row>
    <row r="22" spans="1:13" ht="14.1" customHeight="1" x14ac:dyDescent="0.15">
      <c r="A22" s="11"/>
      <c r="B22" s="24" t="s">
        <v>43</v>
      </c>
      <c r="C22" s="17" t="s">
        <v>44</v>
      </c>
      <c r="D22" s="18"/>
      <c r="E22" s="19"/>
      <c r="K22" s="3">
        <f t="shared" si="0"/>
        <v>0</v>
      </c>
      <c r="L22" s="3"/>
      <c r="M22" s="3"/>
    </row>
    <row r="23" spans="1:13" ht="14.1" customHeight="1" x14ac:dyDescent="0.15">
      <c r="A23" s="24" t="s">
        <v>43</v>
      </c>
      <c r="B23" s="11"/>
      <c r="C23" s="17" t="s">
        <v>7</v>
      </c>
      <c r="D23" s="18"/>
      <c r="E23" s="19"/>
      <c r="K23" s="3">
        <f t="shared" si="0"/>
        <v>0</v>
      </c>
      <c r="L23" s="3"/>
      <c r="M23" s="3"/>
    </row>
    <row r="24" spans="1:13" ht="14.1" customHeight="1" x14ac:dyDescent="0.15">
      <c r="A24" s="11"/>
      <c r="B24" s="11"/>
      <c r="C24" s="17" t="s">
        <v>7</v>
      </c>
      <c r="D24" s="18"/>
      <c r="E24" s="19"/>
      <c r="K24" s="3">
        <f t="shared" si="0"/>
        <v>0</v>
      </c>
      <c r="L24" s="3"/>
      <c r="M24" s="3"/>
    </row>
    <row r="25" spans="1:13" ht="14.1" customHeight="1" x14ac:dyDescent="0.15">
      <c r="A25" s="11"/>
      <c r="B25" s="11"/>
      <c r="C25" s="17" t="s">
        <v>7</v>
      </c>
      <c r="D25" s="18"/>
      <c r="E25" s="19"/>
      <c r="K25" s="3">
        <f t="shared" si="0"/>
        <v>0</v>
      </c>
      <c r="L25" s="3"/>
      <c r="M25" s="3"/>
    </row>
    <row r="26" spans="1:13" ht="14.1" customHeight="1" x14ac:dyDescent="0.15">
      <c r="A26" s="28"/>
      <c r="B26" s="28"/>
      <c r="C26" s="29" t="s">
        <v>45</v>
      </c>
      <c r="D26" s="30">
        <f>SUM(D11:D25)</f>
        <v>11773782</v>
      </c>
      <c r="E26" s="31"/>
      <c r="K26" s="3">
        <f t="shared" si="0"/>
        <v>0</v>
      </c>
      <c r="L26" s="3"/>
      <c r="M26" s="3"/>
    </row>
    <row r="27" spans="1:13" ht="14.1" customHeight="1" x14ac:dyDescent="0.15">
      <c r="A27" s="32" t="s">
        <v>46</v>
      </c>
      <c r="B27" s="33"/>
      <c r="C27" s="33"/>
      <c r="D27" s="14">
        <f>TRUNC((D7+D10+D26)*I27/100)</f>
        <v>4681570</v>
      </c>
      <c r="E27" s="15" t="s">
        <v>47</v>
      </c>
      <c r="I27" s="2">
        <v>6</v>
      </c>
      <c r="J27" s="2">
        <v>1</v>
      </c>
      <c r="K27" s="3">
        <f t="shared" si="0"/>
        <v>4681570</v>
      </c>
      <c r="L27" s="3"/>
      <c r="M27" s="3"/>
    </row>
    <row r="28" spans="1:13" ht="14.1" customHeight="1" x14ac:dyDescent="0.15">
      <c r="A28" s="34" t="s">
        <v>48</v>
      </c>
      <c r="B28" s="35"/>
      <c r="C28" s="35"/>
      <c r="D28" s="18">
        <f>TRUNC((D10+D26+D27)*I28/100)-8068</f>
        <v>7974730</v>
      </c>
      <c r="E28" s="19" t="s">
        <v>49</v>
      </c>
      <c r="I28" s="2">
        <v>12</v>
      </c>
      <c r="J28" s="2">
        <v>1</v>
      </c>
      <c r="K28" s="3">
        <f t="shared" si="0"/>
        <v>7974730</v>
      </c>
      <c r="L28" s="3"/>
      <c r="M28" s="3"/>
    </row>
    <row r="29" spans="1:13" ht="14.1" customHeight="1" x14ac:dyDescent="0.15">
      <c r="A29" s="36" t="s">
        <v>50</v>
      </c>
      <c r="B29" s="37"/>
      <c r="C29" s="37"/>
      <c r="D29" s="18">
        <f>SUM(K5:K28)</f>
        <v>90682470</v>
      </c>
      <c r="E29" s="19"/>
      <c r="K29" s="3">
        <f t="shared" si="0"/>
        <v>0</v>
      </c>
      <c r="L29" s="3"/>
      <c r="M29" s="3"/>
    </row>
    <row r="30" spans="1:13" ht="14.1" customHeight="1" x14ac:dyDescent="0.15">
      <c r="A30" s="34" t="s">
        <v>51</v>
      </c>
      <c r="B30" s="35"/>
      <c r="C30" s="35"/>
      <c r="D30" s="18">
        <f>TRUNC((D29)*I30/100)</f>
        <v>9068247</v>
      </c>
      <c r="E30" s="19"/>
      <c r="I30" s="2">
        <v>10</v>
      </c>
      <c r="J30" s="2">
        <v>1</v>
      </c>
      <c r="K30" s="3">
        <f t="shared" si="0"/>
        <v>9068247</v>
      </c>
      <c r="L30" s="3"/>
      <c r="M30" s="3"/>
    </row>
    <row r="31" spans="1:13" ht="14.1" customHeight="1" x14ac:dyDescent="0.15">
      <c r="A31" s="36" t="s">
        <v>52</v>
      </c>
      <c r="B31" s="37"/>
      <c r="C31" s="37"/>
      <c r="D31" s="18">
        <f>SUM(D29:D30)</f>
        <v>99750717</v>
      </c>
      <c r="E31" s="19"/>
      <c r="K31" s="3">
        <f t="shared" si="0"/>
        <v>0</v>
      </c>
      <c r="L31" s="3"/>
      <c r="M31" s="3"/>
    </row>
    <row r="32" spans="1:13" ht="14.1" customHeight="1" x14ac:dyDescent="0.15">
      <c r="A32" s="34" t="s">
        <v>44</v>
      </c>
      <c r="B32" s="35"/>
      <c r="C32" s="35"/>
      <c r="D32" s="18"/>
      <c r="E32" s="19"/>
      <c r="K32" s="3">
        <f t="shared" si="0"/>
        <v>0</v>
      </c>
      <c r="L32" s="3"/>
      <c r="M32" s="3"/>
    </row>
    <row r="33" spans="1:13" ht="14.1" customHeight="1" x14ac:dyDescent="0.15">
      <c r="A33" s="34" t="s">
        <v>7</v>
      </c>
      <c r="B33" s="35"/>
      <c r="C33" s="35"/>
      <c r="D33" s="18"/>
      <c r="E33" s="19"/>
      <c r="K33" s="3">
        <f t="shared" si="0"/>
        <v>0</v>
      </c>
      <c r="L33" s="3"/>
      <c r="M33" s="3"/>
    </row>
    <row r="34" spans="1:13" ht="14.1" customHeight="1" x14ac:dyDescent="0.15">
      <c r="A34" s="34" t="s">
        <v>7</v>
      </c>
      <c r="B34" s="35"/>
      <c r="C34" s="35"/>
      <c r="D34" s="18"/>
      <c r="E34" s="19"/>
      <c r="K34" s="3">
        <f t="shared" si="0"/>
        <v>0</v>
      </c>
      <c r="L34" s="3"/>
      <c r="M34" s="3"/>
    </row>
    <row r="35" spans="1:13" ht="14.1" customHeight="1" x14ac:dyDescent="0.15">
      <c r="A35" s="38" t="s">
        <v>53</v>
      </c>
      <c r="B35" s="39"/>
      <c r="C35" s="39"/>
      <c r="D35" s="40">
        <f>K35</f>
        <v>99750717</v>
      </c>
      <c r="E35" s="41" t="s">
        <v>54</v>
      </c>
      <c r="K35" s="3">
        <f>SUM(K5:K34)</f>
        <v>99750717</v>
      </c>
      <c r="L35" s="3"/>
      <c r="M35" s="3"/>
    </row>
    <row r="36" spans="1:13" x14ac:dyDescent="0.15">
      <c r="K36" s="3"/>
      <c r="L36" s="3"/>
      <c r="M36" s="3"/>
    </row>
    <row r="37" spans="1:13" x14ac:dyDescent="0.15">
      <c r="K37" s="3"/>
      <c r="L37" s="3"/>
      <c r="M37" s="3"/>
    </row>
    <row r="38" spans="1:13" x14ac:dyDescent="0.15">
      <c r="K38" s="3"/>
      <c r="L38" s="3"/>
      <c r="M38" s="3"/>
    </row>
    <row r="39" spans="1:13" x14ac:dyDescent="0.15">
      <c r="K39" s="3"/>
      <c r="L39" s="3"/>
      <c r="M39" s="3"/>
    </row>
    <row r="40" spans="1:13" x14ac:dyDescent="0.15">
      <c r="K40" s="3"/>
      <c r="L40" s="3"/>
      <c r="M40" s="3"/>
    </row>
    <row r="41" spans="1:13" x14ac:dyDescent="0.15">
      <c r="K41" s="3"/>
      <c r="L41" s="3"/>
      <c r="M41" s="3"/>
    </row>
    <row r="42" spans="1:13" x14ac:dyDescent="0.15">
      <c r="K42" s="3"/>
      <c r="L42" s="3"/>
      <c r="M42" s="3"/>
    </row>
    <row r="43" spans="1:13" x14ac:dyDescent="0.15">
      <c r="K43" s="3"/>
      <c r="L43" s="3"/>
      <c r="M43" s="3"/>
    </row>
    <row r="44" spans="1:13" x14ac:dyDescent="0.15">
      <c r="K44" s="3"/>
      <c r="L44" s="3"/>
      <c r="M44" s="3"/>
    </row>
    <row r="45" spans="1:13" x14ac:dyDescent="0.15">
      <c r="K45" s="3"/>
      <c r="L45" s="3"/>
      <c r="M45" s="3"/>
    </row>
    <row r="46" spans="1:13" x14ac:dyDescent="0.15">
      <c r="K46" s="3"/>
      <c r="L46" s="3"/>
      <c r="M46" s="3"/>
    </row>
    <row r="47" spans="1:13" x14ac:dyDescent="0.15">
      <c r="K47" s="3"/>
      <c r="L47" s="3"/>
      <c r="M47" s="3"/>
    </row>
  </sheetData>
  <mergeCells count="15">
    <mergeCell ref="A33:C33"/>
    <mergeCell ref="A34:C34"/>
    <mergeCell ref="A35:C35"/>
    <mergeCell ref="A27:C27"/>
    <mergeCell ref="A28:C28"/>
    <mergeCell ref="A29:C29"/>
    <mergeCell ref="A30:C30"/>
    <mergeCell ref="A31:C31"/>
    <mergeCell ref="A32:C32"/>
    <mergeCell ref="A1:E1"/>
    <mergeCell ref="A3:B3"/>
    <mergeCell ref="C3:D3"/>
    <mergeCell ref="A4:B4"/>
    <mergeCell ref="B5:B7"/>
    <mergeCell ref="B8:B10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원가</vt:lpstr>
      <vt:lpstr>원가!Print_Area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2020-05-11T12:45:20Z</dcterms:created>
  <dcterms:modified xsi:type="dcterms:W3CDTF">2020-05-11T12:45:44Z</dcterms:modified>
</cp:coreProperties>
</file>