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5년 진행중\01 입찰공고미게시\협의중\241217 (생태원) 국립생태원 「2024년 산하기관 건물 탄소중립 지원사업」폐기물 처리 용역\03 공고\"/>
    </mc:Choice>
  </mc:AlternateContent>
  <bookViews>
    <workbookView xWindow="-120" yWindow="-120" windowWidth="29040" windowHeight="15840"/>
  </bookViews>
  <sheets>
    <sheet name="갑지" sheetId="6" r:id="rId1"/>
    <sheet name="원가계산서" sheetId="7" r:id="rId2"/>
    <sheet name="공종별집계표" sheetId="5" r:id="rId3"/>
    <sheet name="공종별내역서" sheetId="4" r:id="rId4"/>
    <sheet name="단가대비표" sheetId="3" r:id="rId5"/>
    <sheet name=" 공사설정 " sheetId="2" r:id="rId6"/>
  </sheets>
  <externalReferences>
    <externalReference r:id="rId7"/>
  </externalReferences>
  <definedNames>
    <definedName name="_xlnm.Print_Area" localSheetId="3">공종별내역서!$A$1:$M$26</definedName>
    <definedName name="_xlnm.Print_Area" localSheetId="2">공종별집계표!$A$1:$M$27</definedName>
    <definedName name="_xlnm.Print_Area" localSheetId="4">단가대비표!$A$1:$X$10</definedName>
    <definedName name="_xlnm.Print_Area" localSheetId="1">원가계산서!$A$1:$N$38</definedName>
    <definedName name="_xlnm.Print_Titles" localSheetId="3">공종별내역서!$1:$4</definedName>
    <definedName name="_xlnm.Print_Titles" localSheetId="2">공종별집계표!$1:$4</definedName>
    <definedName name="_xlnm.Print_Titles" localSheetId="4">단가대비표!$1:$4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7" l="1"/>
  <c r="E27" i="7"/>
  <c r="E23" i="7"/>
  <c r="E9" i="7"/>
  <c r="E6" i="7"/>
  <c r="E24" i="7" l="1"/>
  <c r="E25" i="7"/>
  <c r="E28" i="7" s="1"/>
  <c r="E29" i="7" l="1"/>
  <c r="E30" i="7" s="1"/>
  <c r="E35" i="7" s="1"/>
  <c r="V10" i="3" l="1"/>
  <c r="I25" i="4" l="1"/>
  <c r="G25" i="4"/>
  <c r="H25" i="4" s="1"/>
  <c r="H26" i="4" s="1"/>
  <c r="G13" i="5" s="1"/>
  <c r="H13" i="5" s="1"/>
  <c r="E25" i="4"/>
  <c r="G21" i="4"/>
  <c r="H21" i="4" s="1"/>
  <c r="E21" i="4"/>
  <c r="F21" i="4" s="1"/>
  <c r="G17" i="4"/>
  <c r="E17" i="4"/>
  <c r="F17" i="4" s="1"/>
  <c r="G16" i="4"/>
  <c r="H16" i="4" s="1"/>
  <c r="E16" i="4"/>
  <c r="F16" i="4" s="1"/>
  <c r="G15" i="4"/>
  <c r="H15" i="4" s="1"/>
  <c r="E15" i="4"/>
  <c r="F15" i="4" s="1"/>
  <c r="G11" i="4"/>
  <c r="H11" i="4" s="1"/>
  <c r="E11" i="4"/>
  <c r="F11" i="4" s="1"/>
  <c r="G7" i="4"/>
  <c r="H7" i="4" s="1"/>
  <c r="E7" i="4"/>
  <c r="F7" i="4" s="1"/>
  <c r="G6" i="4"/>
  <c r="H6" i="4" s="1"/>
  <c r="E6" i="4"/>
  <c r="F6" i="4" s="1"/>
  <c r="V9" i="3"/>
  <c r="I7" i="4" s="1"/>
  <c r="V8" i="3"/>
  <c r="I6" i="4" s="1"/>
  <c r="V7" i="3"/>
  <c r="I17" i="4" s="1"/>
  <c r="J17" i="4" s="1"/>
  <c r="V6" i="3"/>
  <c r="I21" i="4" s="1"/>
  <c r="J21" i="4" s="1"/>
  <c r="I22" i="4" s="1"/>
  <c r="J22" i="4" s="1"/>
  <c r="L22" i="4" s="1"/>
  <c r="V5" i="3"/>
  <c r="I15" i="4" s="1"/>
  <c r="F25" i="4"/>
  <c r="F22" i="4"/>
  <c r="H22" i="4"/>
  <c r="F18" i="4"/>
  <c r="H18" i="4"/>
  <c r="H17" i="4"/>
  <c r="F12" i="4"/>
  <c r="H12" i="4"/>
  <c r="F8" i="4"/>
  <c r="H8" i="4"/>
  <c r="F13" i="4" l="1"/>
  <c r="E9" i="5" s="1"/>
  <c r="H13" i="4"/>
  <c r="G9" i="5" s="1"/>
  <c r="H9" i="5" s="1"/>
  <c r="K25" i="4"/>
  <c r="H23" i="4"/>
  <c r="G12" i="5" s="1"/>
  <c r="H12" i="5" s="1"/>
  <c r="F9" i="4"/>
  <c r="E8" i="5" s="1"/>
  <c r="J15" i="4"/>
  <c r="L15" i="4" s="1"/>
  <c r="K15" i="4"/>
  <c r="J6" i="4"/>
  <c r="I8" i="4" s="1"/>
  <c r="J8" i="4" s="1"/>
  <c r="L8" i="4" s="1"/>
  <c r="K6" i="4"/>
  <c r="J7" i="4"/>
  <c r="L7" i="4" s="1"/>
  <c r="K7" i="4"/>
  <c r="J25" i="4"/>
  <c r="J26" i="4" s="1"/>
  <c r="I13" i="5" s="1"/>
  <c r="J13" i="5" s="1"/>
  <c r="I11" i="4"/>
  <c r="I16" i="4"/>
  <c r="J16" i="4" s="1"/>
  <c r="L16" i="4" s="1"/>
  <c r="K17" i="4"/>
  <c r="H9" i="4"/>
  <c r="G8" i="5" s="1"/>
  <c r="H8" i="5" s="1"/>
  <c r="K21" i="4"/>
  <c r="F26" i="4"/>
  <c r="E13" i="5" s="1"/>
  <c r="F13" i="5" s="1"/>
  <c r="J23" i="4"/>
  <c r="I12" i="5" s="1"/>
  <c r="J12" i="5" s="1"/>
  <c r="F23" i="4"/>
  <c r="E12" i="5" s="1"/>
  <c r="F12" i="5" s="1"/>
  <c r="L21" i="4"/>
  <c r="L23" i="4" s="1"/>
  <c r="L17" i="4"/>
  <c r="H19" i="4"/>
  <c r="G11" i="5" s="1"/>
  <c r="H11" i="5" s="1"/>
  <c r="G10" i="5" s="1"/>
  <c r="H10" i="5" s="1"/>
  <c r="F19" i="4"/>
  <c r="E11" i="5" s="1"/>
  <c r="F9" i="5"/>
  <c r="F8" i="5"/>
  <c r="K22" i="4"/>
  <c r="K12" i="5" l="1"/>
  <c r="L6" i="4"/>
  <c r="L9" i="4" s="1"/>
  <c r="G7" i="5"/>
  <c r="H7" i="5" s="1"/>
  <c r="G6" i="5" s="1"/>
  <c r="H6" i="5" s="1"/>
  <c r="G5" i="5" s="1"/>
  <c r="H5" i="5" s="1"/>
  <c r="H27" i="5" s="1"/>
  <c r="L25" i="4"/>
  <c r="L26" i="4" s="1"/>
  <c r="L13" i="5"/>
  <c r="J11" i="4"/>
  <c r="K11" i="4"/>
  <c r="K8" i="4"/>
  <c r="K16" i="4"/>
  <c r="J9" i="4"/>
  <c r="I8" i="5" s="1"/>
  <c r="I18" i="4"/>
  <c r="K13" i="5"/>
  <c r="L12" i="5"/>
  <c r="F11" i="5"/>
  <c r="E7" i="5"/>
  <c r="J18" i="4" l="1"/>
  <c r="K18" i="4"/>
  <c r="J8" i="5"/>
  <c r="L8" i="5" s="1"/>
  <c r="K8" i="5"/>
  <c r="I12" i="4"/>
  <c r="L11" i="4"/>
  <c r="E10" i="5"/>
  <c r="F7" i="5"/>
  <c r="K12" i="4" l="1"/>
  <c r="J12" i="4"/>
  <c r="L18" i="4"/>
  <c r="L19" i="4" s="1"/>
  <c r="J19" i="4"/>
  <c r="I11" i="5" s="1"/>
  <c r="F10" i="5"/>
  <c r="E6" i="5"/>
  <c r="J11" i="5" l="1"/>
  <c r="K11" i="5"/>
  <c r="J13" i="4"/>
  <c r="I9" i="5" s="1"/>
  <c r="L12" i="4"/>
  <c r="L13" i="4" s="1"/>
  <c r="F6" i="5"/>
  <c r="J9" i="5" l="1"/>
  <c r="K9" i="5"/>
  <c r="I10" i="5"/>
  <c r="L11" i="5"/>
  <c r="E5" i="5"/>
  <c r="J10" i="5" l="1"/>
  <c r="L10" i="5" s="1"/>
  <c r="K10" i="5"/>
  <c r="L9" i="5"/>
  <c r="I7" i="5"/>
  <c r="F5" i="5"/>
  <c r="K7" i="5" l="1"/>
  <c r="J7" i="5"/>
  <c r="F27" i="5"/>
  <c r="I6" i="5" l="1"/>
  <c r="L7" i="5"/>
  <c r="J6" i="5" l="1"/>
  <c r="K6" i="5"/>
  <c r="I5" i="5" l="1"/>
  <c r="L6" i="5"/>
  <c r="J5" i="5" l="1"/>
  <c r="K5" i="5"/>
  <c r="J27" i="5" l="1"/>
  <c r="L5" i="5"/>
  <c r="L27" i="5" s="1"/>
</calcChain>
</file>

<file path=xl/sharedStrings.xml><?xml version="1.0" encoding="utf-8"?>
<sst xmlns="http://schemas.openxmlformats.org/spreadsheetml/2006/main" count="640" uniqueCount="249">
  <si>
    <t>공 종 별 집 계 표</t>
  </si>
  <si>
    <t>[ 폐기물처리 내역서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</si>
  <si>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</si>
  <si>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</si>
  <si>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</si>
  <si>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</si>
  <si>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</si>
  <si>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</si>
  <si>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</si>
  <si>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</si>
  <si>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</si>
  <si>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</si>
  <si>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</si>
  <si>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</si>
  <si>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</si>
  <si>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</si>
  <si>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</si>
  <si>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</si>
  <si>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</si>
  <si>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</si>
  <si>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</si>
  <si>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</si>
  <si>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</si>
  <si>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</si>
  <si>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</si>
  <si>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</si>
  <si>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</si>
  <si>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</si>
  <si>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</si>
  <si>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</si>
  <si>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</si>
  <si>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</si>
  <si>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</si>
  <si>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</si>
  <si>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</si>
  <si>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</si>
  <si>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</si>
  <si>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</si>
  <si>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</si>
  <si>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</si>
  <si>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</si>
  <si>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</si>
  <si>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</si>
  <si>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</si>
  <si>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</si>
  <si>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</si>
  <si>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</si>
  <si>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</si>
  <si>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</si>
  <si>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</si>
  <si>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</si>
  <si>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</si>
  <si>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폐기물처리 내역서</t>
  </si>
  <si>
    <t/>
  </si>
  <si>
    <t>01</t>
  </si>
  <si>
    <t>0101  ▣ 폐기물처리비</t>
  </si>
  <si>
    <t>0101</t>
  </si>
  <si>
    <t>010101  1) 폐기물운반</t>
  </si>
  <si>
    <t>010101</t>
  </si>
  <si>
    <t>01010101  가) 토목</t>
  </si>
  <si>
    <t>01010101</t>
  </si>
  <si>
    <t>건설폐재류 운반비</t>
  </si>
  <si>
    <t>24톤 덤프트럭, 30km</t>
  </si>
  <si>
    <t>TON</t>
  </si>
  <si>
    <t>456C559C79C92D2A0298D2E0A9A59</t>
  </si>
  <si>
    <t>F</t>
  </si>
  <si>
    <t>T</t>
  </si>
  <si>
    <t>01010101456C559C79C92D2A0298D2E0A9A59</t>
  </si>
  <si>
    <t>혼합건설폐기물 운반비</t>
  </si>
  <si>
    <t>24톤 암롤트럭, 30km</t>
  </si>
  <si>
    <t>456C559C79C92D2A0298D2E52BE53</t>
  </si>
  <si>
    <t>01010101456C559C79C92D2A0298D2E52BE53</t>
  </si>
  <si>
    <t>부가가치세</t>
  </si>
  <si>
    <t>경비의 10%</t>
  </si>
  <si>
    <t>식</t>
  </si>
  <si>
    <t>447A5FCCA9BA446DF0949BB3CC5001</t>
  </si>
  <si>
    <t>01010101447A5FCCA9BA446DF0949BB3CC5001</t>
  </si>
  <si>
    <t>[ 합           계 ]</t>
  </si>
  <si>
    <t>TOTAL</t>
  </si>
  <si>
    <t>01010102  나) 전기</t>
  </si>
  <si>
    <t>01010102</t>
  </si>
  <si>
    <t>01010102456C559C79C92D2A0298D2E0A9A59</t>
  </si>
  <si>
    <t>01010102447A5FCCA9BA446DF0949BB3CC5001</t>
  </si>
  <si>
    <t>010102  2) 폐기물처리</t>
  </si>
  <si>
    <t>010102</t>
  </si>
  <si>
    <t>01010201  가) 토목</t>
  </si>
  <si>
    <t>01010201</t>
  </si>
  <si>
    <t>폐콘크리트</t>
  </si>
  <si>
    <t>이물질이 없는 순수한 폐콘크리트</t>
  </si>
  <si>
    <t>456C559C79C92D34959F52BEBBB51</t>
  </si>
  <si>
    <t>01010201456C559C79C92D34959F52BEBBB51</t>
  </si>
  <si>
    <t>폐아스팔트콘크리트</t>
  </si>
  <si>
    <t>이물질이 없는 순수한 폐아스팔트콘크리트</t>
  </si>
  <si>
    <t>456C559C79C92D34959F52BEB8F5C</t>
  </si>
  <si>
    <t>01010201456C559C79C92D34959F52BEB8F5C</t>
  </si>
  <si>
    <t>혼합건설폐기물</t>
  </si>
  <si>
    <t>불연성 건설폐기물에 가연성 5% 이하 혼합</t>
  </si>
  <si>
    <t>456C559C79C92D34959F557261850</t>
  </si>
  <si>
    <t>01010201456C559C79C92D34959F557261850</t>
  </si>
  <si>
    <t>01010201447A5FCCA9BA446DF0949BB3CC5001</t>
  </si>
  <si>
    <t>01010202  나) 전기</t>
  </si>
  <si>
    <t>01010202</t>
  </si>
  <si>
    <t>01010202456C559C79C92D34959F52BEB8F5C</t>
  </si>
  <si>
    <t>01010202447A5FCCA9BA446DF0949BB3CC5001</t>
  </si>
  <si>
    <t>010103  3) 단수정리</t>
  </si>
  <si>
    <t>010103</t>
  </si>
  <si>
    <t>단수조정(폐기물)</t>
  </si>
  <si>
    <t>44D255FB09882E822690FD99233591570C73D</t>
  </si>
  <si>
    <t>01010344D255FB09882E822690FD99233591570C73D</t>
  </si>
  <si>
    <t>단 가 대 비 표</t>
  </si>
  <si>
    <t>코  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</si>
  <si>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</si>
  <si>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</si>
  <si>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</si>
  <si>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</si>
  <si>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</si>
  <si>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</si>
  <si>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</si>
  <si>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</si>
  <si>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노 무 비</t>
  </si>
  <si>
    <t>경    비</t>
  </si>
  <si>
    <t>번  호</t>
  </si>
  <si>
    <t>품목구분</t>
  </si>
  <si>
    <t>노임구분</t>
  </si>
  <si>
    <t>소수점처리</t>
  </si>
  <si>
    <t>자재 1</t>
  </si>
  <si>
    <t>C</t>
  </si>
  <si>
    <t>자재 2</t>
  </si>
  <si>
    <t>자재 3</t>
  </si>
  <si>
    <t>1583</t>
  </si>
  <si>
    <t>자재 4</t>
  </si>
  <si>
    <t>자재 5</t>
  </si>
  <si>
    <t>자재 6</t>
  </si>
  <si>
    <t>이 Sheet는 수정하지 마십시요</t>
  </si>
  <si>
    <t>공사구분</t>
  </si>
  <si>
    <t>B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</si>
  <si>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</si>
  <si>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</si>
  <si>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</si>
  <si>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</si>
  <si>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</si>
  <si>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</si>
  <si>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</si>
  <si>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</si>
  <si>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</si>
  <si>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</si>
  <si>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</si>
  <si>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</si>
  <si>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</si>
  <si>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</si>
  <si>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</si>
  <si>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</si>
  <si>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</si>
  <si>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</si>
  <si>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</si>
  <si>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</si>
  <si>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</si>
  <si>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</si>
  <si>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</si>
  <si>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</si>
  <si>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</si>
  <si>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</si>
  <si>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</si>
  <si>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</si>
  <si>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</si>
  <si>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</si>
  <si>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</si>
  <si>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</si>
  <si>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</si>
  <si>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</si>
  <si>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</si>
  <si>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</si>
  <si>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폐 기 물 상 차</t>
  </si>
  <si>
    <t>폐 기 물 처 리</t>
  </si>
  <si>
    <t>가    설    비</t>
  </si>
  <si>
    <t>품 질 시 험 비</t>
  </si>
  <si>
    <t>「2024년 산하기관 건물 탄소중립 지원사업」폐기물 처리 용역</t>
    <phoneticPr fontId="1" type="noConversion"/>
  </si>
  <si>
    <t>○ 용역위치 :</t>
    <phoneticPr fontId="19" type="noConversion"/>
  </si>
  <si>
    <t>충남 서천군 마서면 금강로 1210</t>
    <phoneticPr fontId="19" type="noConversion"/>
  </si>
  <si>
    <t>○ 용역내용 :</t>
    <phoneticPr fontId="19" type="noConversion"/>
  </si>
  <si>
    <t>구분</t>
  </si>
  <si>
    <t>비고</t>
  </si>
  <si>
    <t>합계</t>
  </si>
  <si>
    <t>토목공사</t>
  </si>
  <si>
    <t>이물질이 없는 순수한 폐아스팔트콘크리트</t>
    <phoneticPr fontId="1" type="noConversion"/>
  </si>
  <si>
    <t>전기공사</t>
  </si>
  <si>
    <t>○  용역금액 :</t>
    <phoneticPr fontId="19" type="noConversion"/>
  </si>
  <si>
    <t xml:space="preserve">금일억구천칠백구십팔만구천원(금197,989,000원) </t>
    <phoneticPr fontId="1" type="noConversion"/>
  </si>
  <si>
    <t>국 립 생 태 원</t>
    <phoneticPr fontId="1" type="noConversion"/>
  </si>
  <si>
    <t>원  가  계  산  서</t>
    <phoneticPr fontId="1" type="noConversion"/>
  </si>
  <si>
    <t>용역명 : 「2024년 산하기관 건물 탄소중립 지원사업」폐기물 처리 용역</t>
    <phoneticPr fontId="30" type="noConversion"/>
  </si>
  <si>
    <t>비목</t>
    <phoneticPr fontId="33" type="noConversion"/>
  </si>
  <si>
    <t>금액</t>
    <phoneticPr fontId="34" type="noConversion"/>
  </si>
  <si>
    <t>구성비</t>
    <phoneticPr fontId="34" type="noConversion"/>
  </si>
  <si>
    <t>비고</t>
    <phoneticPr fontId="34" type="noConversion"/>
  </si>
  <si>
    <t>순용역비</t>
    <phoneticPr fontId="36" type="noConversion"/>
  </si>
  <si>
    <t>재
료
비</t>
    <phoneticPr fontId="37" type="noConversion"/>
  </si>
  <si>
    <t>직접재료비</t>
    <phoneticPr fontId="33" type="noConversion"/>
  </si>
  <si>
    <t>간접재료비</t>
    <phoneticPr fontId="33" type="noConversion"/>
  </si>
  <si>
    <t>[ 소                          계 ]</t>
    <phoneticPr fontId="36" type="noConversion"/>
  </si>
  <si>
    <t>노무비</t>
    <phoneticPr fontId="19" type="noConversion"/>
  </si>
  <si>
    <t>직접노무비</t>
    <phoneticPr fontId="33" type="noConversion"/>
  </si>
  <si>
    <t>간접노무비</t>
    <phoneticPr fontId="33" type="noConversion"/>
  </si>
  <si>
    <t>경
비</t>
    <phoneticPr fontId="34" type="noConversion"/>
  </si>
  <si>
    <t>산출경비</t>
    <phoneticPr fontId="30" type="noConversion"/>
  </si>
  <si>
    <t>산재보험료</t>
    <phoneticPr fontId="30" type="noConversion"/>
  </si>
  <si>
    <t>노무비</t>
    <phoneticPr fontId="36" type="noConversion"/>
  </si>
  <si>
    <t>×</t>
    <phoneticPr fontId="40" type="noConversion"/>
  </si>
  <si>
    <t>고용보험료</t>
    <phoneticPr fontId="30" type="noConversion"/>
  </si>
  <si>
    <t>건강보험료</t>
    <phoneticPr fontId="30" type="noConversion"/>
  </si>
  <si>
    <t>직접노무비</t>
    <phoneticPr fontId="34" type="noConversion"/>
  </si>
  <si>
    <t>×</t>
    <phoneticPr fontId="40" type="noConversion"/>
  </si>
  <si>
    <t>노인장기요양보험료</t>
    <phoneticPr fontId="30" type="noConversion"/>
  </si>
  <si>
    <t>건강보험료</t>
    <phoneticPr fontId="34" type="noConversion"/>
  </si>
  <si>
    <t>연금보험료</t>
    <phoneticPr fontId="30" type="noConversion"/>
  </si>
  <si>
    <t>퇴직공제부금비</t>
    <phoneticPr fontId="30" type="noConversion"/>
  </si>
  <si>
    <t>산업안전보건관리비</t>
    <phoneticPr fontId="30" type="noConversion"/>
  </si>
  <si>
    <t>(재+직노)*요율+5,349천원</t>
    <phoneticPr fontId="40" type="noConversion"/>
  </si>
  <si>
    <t>×</t>
    <phoneticPr fontId="40" type="noConversion"/>
  </si>
  <si>
    <t>기타경비</t>
    <phoneticPr fontId="30" type="noConversion"/>
  </si>
  <si>
    <t>(재료비+노무비)</t>
    <phoneticPr fontId="36" type="noConversion"/>
  </si>
  <si>
    <t>환경보전비</t>
    <phoneticPr fontId="30" type="noConversion"/>
  </si>
  <si>
    <t>(재+직노+기계경비)</t>
    <phoneticPr fontId="33" type="noConversion"/>
  </si>
  <si>
    <t>공사이행보증수수료</t>
    <phoneticPr fontId="30" type="noConversion"/>
  </si>
  <si>
    <t>(재+직노+기계경비)</t>
    <phoneticPr fontId="40" type="noConversion"/>
  </si>
  <si>
    <t>×</t>
  </si>
  <si>
    <t xml:space="preserve"> </t>
  </si>
  <si>
    <t>건설하도급대금지급보증서발급수수료</t>
  </si>
  <si>
    <t>(재+직노+기계경비)</t>
  </si>
  <si>
    <t>건설기계대여대금지급보증서발급수수료</t>
  </si>
  <si>
    <t xml:space="preserve"> 계</t>
    <phoneticPr fontId="1" type="noConversion"/>
  </si>
  <si>
    <t>계</t>
    <phoneticPr fontId="36" type="noConversion"/>
  </si>
  <si>
    <t>일반관리비</t>
    <phoneticPr fontId="19" type="noConversion"/>
  </si>
  <si>
    <t>(재+직노+기계경비)</t>
    <phoneticPr fontId="33" type="noConversion"/>
  </si>
  <si>
    <t>이윤</t>
    <phoneticPr fontId="19" type="noConversion"/>
  </si>
  <si>
    <t>(노무+경비+일관)</t>
    <phoneticPr fontId="33" type="noConversion"/>
  </si>
  <si>
    <t>폐기물처리비</t>
    <phoneticPr fontId="44" type="noConversion"/>
  </si>
  <si>
    <t>총원가</t>
    <phoneticPr fontId="37" type="noConversion"/>
  </si>
  <si>
    <t>부가가치세</t>
    <phoneticPr fontId="37" type="noConversion"/>
  </si>
  <si>
    <t>공급가액</t>
    <phoneticPr fontId="36" type="noConversion"/>
  </si>
  <si>
    <t>도급액</t>
    <phoneticPr fontId="19" type="noConversion"/>
  </si>
  <si>
    <t>관급자재비</t>
    <phoneticPr fontId="37" type="noConversion"/>
  </si>
  <si>
    <t>도급자 설치분</t>
    <phoneticPr fontId="37" type="noConversion"/>
  </si>
  <si>
    <t>관급자 설치분</t>
    <phoneticPr fontId="37" type="noConversion"/>
  </si>
  <si>
    <t>소    계</t>
    <phoneticPr fontId="37" type="noConversion"/>
  </si>
  <si>
    <t>안전검사수수료</t>
    <phoneticPr fontId="37" type="noConversion"/>
  </si>
  <si>
    <t>총            용            역              비</t>
    <phoneticPr fontId="19" type="noConversion"/>
  </si>
  <si>
    <t>산  업  안  전  보  건  관  리  비</t>
  </si>
  <si>
    <t>상차비 미포함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</si>
</sst>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76" formatCode="#,###"/>
    <numFmt numFmtId="177" formatCode="#,###;\-#,###;#;"/>
    <numFmt numFmtId="178" formatCode="#,##0.00#;\-#,##0.00#;#"/>
    <numFmt numFmtId="179" formatCode="&quot;금&quot;[$-412]General&quot;원&quot;"/>
    <numFmt numFmtId="180" formatCode="#,##0_ ;[Red]\-#,##0\ "/>
    <numFmt numFmtId="181" formatCode="#,##0\ "/>
    <numFmt numFmtId="182" formatCode="0.0%"/>
    <numFmt numFmtId="183" formatCode="_-* #,##0.0_-;\-* #,##0.0_-;_-* &quot;-&quot;_-;_-@_-"/>
    <numFmt numFmtId="184" formatCode="0.000%"/>
    <numFmt numFmtId="185" formatCode="#,###&quot;:관급&quot;"/>
    <numFmt numFmtId="186" formatCode="0.0000%"/>
    <numFmt numFmtId="187" formatCode="_-* #,##0.00_-;\-* #,##0.00_-;_-* &quot;-&quot;_-;_-@_-"/>
    <numFmt numFmtId="188" formatCode="#,###\ &quot;]&quot;"/>
    <numFmt numFmtId="189" formatCode="#,###&quot;년&quot;"/>
    <numFmt numFmtId="190" formatCode="#,###&quot;원절삭&quot;"/>
  </numFmts>
  <fonts count="4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name val="KoPubWorld돋움체 Bold"/>
      <family val="3"/>
      <charset val="129"/>
    </font>
    <font>
      <sz val="8"/>
      <color indexed="8"/>
      <name val="굴림"/>
      <family val="2"/>
      <charset val="129"/>
    </font>
    <font>
      <sz val="8"/>
      <color indexed="8"/>
      <name val="KoPubWorld돋움체 Bold"/>
      <family val="3"/>
      <charset val="129"/>
    </font>
    <font>
      <sz val="12"/>
      <name val="KoPubWorld돋움체 Bold"/>
      <family val="3"/>
      <charset val="129"/>
    </font>
    <font>
      <b/>
      <u/>
      <sz val="22"/>
      <name val="KoPubWorld돋움체 Bold"/>
      <family val="3"/>
      <charset val="129"/>
    </font>
    <font>
      <sz val="20"/>
      <name val="HY헤드라인M"/>
      <family val="1"/>
      <charset val="129"/>
    </font>
    <font>
      <b/>
      <sz val="13"/>
      <color indexed="8"/>
      <name val="KoPubWorld돋움체 Bold"/>
      <family val="3"/>
      <charset val="129"/>
    </font>
    <font>
      <b/>
      <u/>
      <sz val="14"/>
      <name val="KoPubWorld돋움체 Bold"/>
      <family val="3"/>
      <charset val="129"/>
    </font>
    <font>
      <sz val="14"/>
      <name val="KoPubWorld돋움체 Bold"/>
      <family val="3"/>
      <charset val="129"/>
    </font>
    <font>
      <sz val="11"/>
      <name val="KoPubWorld돋움체 Bold"/>
      <family val="3"/>
      <charset val="129"/>
    </font>
    <font>
      <sz val="8"/>
      <name val="돋움"/>
      <family val="3"/>
      <charset val="129"/>
    </font>
    <font>
      <sz val="11"/>
      <color rgb="FF000000"/>
      <name val="한양중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0"/>
      <color indexed="8"/>
      <name val="KoPubWorld돋움체 Bold"/>
      <family val="3"/>
      <charset val="129"/>
    </font>
    <font>
      <b/>
      <sz val="9"/>
      <name val="KoPub돋움체 Bold"/>
      <family val="3"/>
      <charset val="129"/>
    </font>
    <font>
      <b/>
      <sz val="12"/>
      <name val="KoPubWorld돋움체 Bold"/>
      <family val="3"/>
      <charset val="129"/>
    </font>
    <font>
      <b/>
      <u/>
      <sz val="14"/>
      <color theme="1"/>
      <name val="맑은 고딕"/>
      <family val="3"/>
      <charset val="129"/>
      <scheme val="minor"/>
    </font>
    <font>
      <b/>
      <sz val="14"/>
      <name val="KoPub돋움체 Bold"/>
      <family val="3"/>
      <charset val="129"/>
    </font>
    <font>
      <b/>
      <u/>
      <sz val="14"/>
      <name val="KoPub돋움체 Bold"/>
      <family val="3"/>
      <charset val="129"/>
    </font>
    <font>
      <b/>
      <sz val="11"/>
      <name val="KoPub돋움체 Bold"/>
      <family val="3"/>
      <charset val="129"/>
    </font>
    <font>
      <b/>
      <sz val="12"/>
      <name val="KoPub돋움체 Bold"/>
      <family val="3"/>
      <charset val="129"/>
    </font>
    <font>
      <sz val="8"/>
      <name val="굴림"/>
      <family val="3"/>
      <charset val="129"/>
    </font>
    <font>
      <b/>
      <sz val="9"/>
      <color indexed="12"/>
      <name val="KoPub돋움체 Bold"/>
      <family val="3"/>
      <charset val="129"/>
    </font>
    <font>
      <b/>
      <sz val="9"/>
      <color indexed="10"/>
      <name val="KoPub돋움체 Bold"/>
      <family val="3"/>
      <charset val="129"/>
    </font>
    <font>
      <sz val="11"/>
      <name val="바탕"/>
      <family val="1"/>
      <charset val="129"/>
    </font>
    <font>
      <sz val="12"/>
      <name val="Century Schoolbook"/>
      <family val="1"/>
    </font>
    <font>
      <sz val="9"/>
      <name val="KoPub돋움체 Bold"/>
      <family val="3"/>
      <charset val="129"/>
    </font>
    <font>
      <sz val="11"/>
      <name val="옛체"/>
      <family val="1"/>
      <charset val="129"/>
    </font>
    <font>
      <sz val="8"/>
      <name val="맑은 고딕"/>
      <family val="3"/>
      <charset val="129"/>
    </font>
    <font>
      <b/>
      <sz val="8"/>
      <name val="KoPub돋움체 Bold"/>
      <family val="3"/>
      <charset val="129"/>
    </font>
    <font>
      <sz val="10"/>
      <name val="KoPub돋움체 Bold"/>
      <family val="3"/>
      <charset val="129"/>
    </font>
    <font>
      <b/>
      <sz val="14"/>
      <name val="바탕"/>
      <family val="1"/>
      <charset val="129"/>
    </font>
    <font>
      <b/>
      <sz val="10"/>
      <name val="KoPub돋움체 Bold"/>
      <family val="3"/>
      <charset val="129"/>
    </font>
    <font>
      <b/>
      <sz val="10"/>
      <color theme="0" tint="-0.34998626667073579"/>
      <name val="KoPub돋움체 Bold"/>
      <family val="3"/>
      <charset val="129"/>
    </font>
    <font>
      <b/>
      <sz val="8"/>
      <color indexed="12"/>
      <name val="KoPub돋움체 Bold"/>
      <family val="3"/>
      <charset val="129"/>
    </font>
    <font>
      <sz val="8"/>
      <name val="굴림"/>
      <family val="2"/>
      <charset val="129"/>
    </font>
    <font>
      <sz val="9"/>
      <color theme="0" tint="-0.34998626667073579"/>
      <name val="KoPub돋움체 Bold"/>
      <family val="3"/>
      <charset val="129"/>
    </font>
    <font>
      <b/>
      <sz val="9"/>
      <color theme="0" tint="-0.34998626667073579"/>
      <name val="KoPub돋움체 Bold"/>
      <family val="3"/>
      <charset val="129"/>
    </font>
    <font>
      <b/>
      <sz val="8"/>
      <color theme="0" tint="-0.34998626667073579"/>
      <name val="KoPub돋움체 Bold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1DEE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8" fillId="0" borderId="0"/>
    <xf numFmtId="0" fontId="10" fillId="0" borderId="0"/>
    <xf numFmtId="41" fontId="1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41" fontId="7" fillId="0" borderId="0" applyFont="0" applyFill="0" applyBorder="0" applyAlignment="0" applyProtection="0">
      <alignment vertical="center"/>
    </xf>
    <xf numFmtId="0" fontId="8" fillId="0" borderId="0"/>
  </cellStyleXfs>
  <cellXfs count="21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9" fillId="0" borderId="3" xfId="1" applyFont="1" applyBorder="1" applyAlignment="1">
      <alignment horizontal="center" vertical="center"/>
    </xf>
    <xf numFmtId="0" fontId="11" fillId="0" borderId="0" xfId="2" applyFont="1"/>
    <xf numFmtId="0" fontId="9" fillId="0" borderId="0" xfId="1" applyFont="1" applyAlignment="1">
      <alignment horizontal="center" vertical="center"/>
    </xf>
    <xf numFmtId="0" fontId="12" fillId="0" borderId="5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6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3" fontId="15" fillId="0" borderId="6" xfId="1" applyNumberFormat="1" applyFont="1" applyBorder="1" applyAlignment="1">
      <alignment horizontal="right"/>
    </xf>
    <xf numFmtId="0" fontId="16" fillId="0" borderId="5" xfId="1" applyFont="1" applyBorder="1" applyAlignment="1">
      <alignment vertical="center"/>
    </xf>
    <xf numFmtId="0" fontId="16" fillId="0" borderId="6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1" fillId="0" borderId="6" xfId="2" applyFont="1" applyBorder="1"/>
    <xf numFmtId="0" fontId="16" fillId="0" borderId="5" xfId="1" applyFont="1" applyBorder="1" applyAlignment="1">
      <alignment vertical="top"/>
    </xf>
    <xf numFmtId="0" fontId="16" fillId="0" borderId="0" xfId="1" applyFont="1" applyAlignment="1">
      <alignment vertical="top"/>
    </xf>
    <xf numFmtId="0" fontId="16" fillId="0" borderId="6" xfId="1" applyFont="1" applyBorder="1" applyAlignment="1">
      <alignment vertical="top"/>
    </xf>
    <xf numFmtId="0" fontId="22" fillId="0" borderId="0" xfId="2" applyFont="1" applyAlignment="1">
      <alignment vertical="top" wrapText="1"/>
    </xf>
    <xf numFmtId="41" fontId="11" fillId="0" borderId="0" xfId="3" applyFont="1" applyAlignment="1"/>
    <xf numFmtId="0" fontId="18" fillId="0" borderId="0" xfId="1" applyFont="1" applyAlignment="1">
      <alignment vertical="center"/>
    </xf>
    <xf numFmtId="179" fontId="9" fillId="0" borderId="0" xfId="1" applyNumberFormat="1" applyFont="1" applyAlignment="1">
      <alignment vertical="center"/>
    </xf>
    <xf numFmtId="41" fontId="23" fillId="3" borderId="1" xfId="4" applyFont="1" applyFill="1" applyBorder="1" applyAlignment="1">
      <alignment horizontal="center" vertical="center" shrinkToFit="1"/>
    </xf>
    <xf numFmtId="0" fontId="22" fillId="0" borderId="0" xfId="2" applyFont="1" applyAlignment="1">
      <alignment horizontal="left" vertical="center" wrapText="1"/>
    </xf>
    <xf numFmtId="0" fontId="24" fillId="0" borderId="5" xfId="1" applyFont="1" applyBorder="1" applyAlignment="1">
      <alignment vertical="center"/>
    </xf>
    <xf numFmtId="0" fontId="24" fillId="0" borderId="6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12" fillId="0" borderId="9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180" fontId="26" fillId="0" borderId="0" xfId="5" applyNumberFormat="1" applyFont="1" applyAlignment="1">
      <alignment horizontal="center" vertical="center"/>
    </xf>
    <xf numFmtId="180" fontId="27" fillId="0" borderId="0" xfId="5" applyNumberFormat="1" applyFont="1" applyAlignment="1">
      <alignment horizontal="center" vertical="center"/>
    </xf>
    <xf numFmtId="0" fontId="28" fillId="0" borderId="0" xfId="6" applyFont="1" applyAlignment="1">
      <alignment vertical="center"/>
    </xf>
    <xf numFmtId="0" fontId="29" fillId="0" borderId="0" xfId="6" applyFont="1" applyAlignment="1">
      <alignment vertical="center"/>
    </xf>
    <xf numFmtId="0" fontId="31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23" fillId="0" borderId="0" xfId="6" applyFont="1" applyAlignment="1">
      <alignment horizontal="center" vertical="center"/>
    </xf>
    <xf numFmtId="0" fontId="23" fillId="0" borderId="0" xfId="6" applyFont="1" applyAlignment="1">
      <alignment vertical="center"/>
    </xf>
    <xf numFmtId="0" fontId="23" fillId="0" borderId="1" xfId="6" applyFont="1" applyBorder="1" applyAlignment="1">
      <alignment horizontal="center" vertical="center" shrinkToFit="1"/>
    </xf>
    <xf numFmtId="0" fontId="23" fillId="0" borderId="15" xfId="6" applyFont="1" applyBorder="1" applyAlignment="1">
      <alignment horizontal="center" vertical="center" shrinkToFit="1"/>
    </xf>
    <xf numFmtId="0" fontId="23" fillId="0" borderId="0" xfId="6" applyFont="1" applyAlignment="1">
      <alignment horizontal="center" vertical="center" shrinkToFit="1"/>
    </xf>
    <xf numFmtId="0" fontId="35" fillId="0" borderId="16" xfId="5" applyFont="1" applyBorder="1" applyAlignment="1">
      <alignment horizontal="center" vertical="center"/>
    </xf>
    <xf numFmtId="181" fontId="23" fillId="0" borderId="7" xfId="5" applyNumberFormat="1" applyFont="1" applyBorder="1" applyAlignment="1">
      <alignment horizontal="right" vertical="center"/>
    </xf>
    <xf numFmtId="41" fontId="23" fillId="0" borderId="17" xfId="4" applyFont="1" applyFill="1" applyBorder="1" applyAlignment="1">
      <alignment horizontal="right" vertical="center" shrinkToFit="1"/>
    </xf>
    <xf numFmtId="41" fontId="23" fillId="0" borderId="17" xfId="4" applyFont="1" applyFill="1" applyBorder="1" applyAlignment="1">
      <alignment horizontal="center" vertical="center" shrinkToFit="1"/>
    </xf>
    <xf numFmtId="41" fontId="23" fillId="0" borderId="17" xfId="4" applyFont="1" applyFill="1" applyBorder="1" applyAlignment="1">
      <alignment vertical="center" shrinkToFit="1"/>
    </xf>
    <xf numFmtId="0" fontId="23" fillId="0" borderId="17" xfId="6" applyFont="1" applyBorder="1" applyAlignment="1">
      <alignment horizontal="center" vertical="center" shrinkToFit="1"/>
    </xf>
    <xf numFmtId="0" fontId="23" fillId="0" borderId="7" xfId="6" applyFont="1" applyBorder="1" applyAlignment="1">
      <alignment vertical="center" shrinkToFit="1"/>
    </xf>
    <xf numFmtId="0" fontId="38" fillId="0" borderId="0" xfId="6" applyFont="1" applyAlignment="1">
      <alignment vertical="center" shrinkToFit="1"/>
    </xf>
    <xf numFmtId="41" fontId="39" fillId="0" borderId="0" xfId="7" applyFont="1" applyAlignment="1">
      <alignment vertical="center"/>
    </xf>
    <xf numFmtId="0" fontId="35" fillId="0" borderId="19" xfId="5" applyFont="1" applyBorder="1" applyAlignment="1">
      <alignment horizontal="center" vertical="center"/>
    </xf>
    <xf numFmtId="181" fontId="35" fillId="0" borderId="20" xfId="5" applyNumberFormat="1" applyFont="1" applyBorder="1" applyAlignment="1">
      <alignment horizontal="right" vertical="center"/>
    </xf>
    <xf numFmtId="41" fontId="23" fillId="0" borderId="21" xfId="4" applyFont="1" applyFill="1" applyBorder="1" applyAlignment="1">
      <alignment horizontal="right" vertical="center" shrinkToFit="1"/>
    </xf>
    <xf numFmtId="41" fontId="23" fillId="0" borderId="21" xfId="4" applyFont="1" applyFill="1" applyBorder="1" applyAlignment="1">
      <alignment horizontal="center" vertical="center" shrinkToFit="1"/>
    </xf>
    <xf numFmtId="41" fontId="23" fillId="0" borderId="21" xfId="4" applyFont="1" applyFill="1" applyBorder="1" applyAlignment="1">
      <alignment vertical="center" shrinkToFit="1"/>
    </xf>
    <xf numFmtId="0" fontId="23" fillId="0" borderId="21" xfId="6" applyFont="1" applyBorder="1" applyAlignment="1">
      <alignment vertical="center" shrinkToFit="1"/>
    </xf>
    <xf numFmtId="0" fontId="23" fillId="0" borderId="20" xfId="6" applyFont="1" applyBorder="1" applyAlignment="1">
      <alignment vertical="center" shrinkToFit="1"/>
    </xf>
    <xf numFmtId="0" fontId="23" fillId="4" borderId="12" xfId="5" applyFont="1" applyFill="1" applyBorder="1" applyAlignment="1">
      <alignment horizontal="center" vertical="center"/>
    </xf>
    <xf numFmtId="181" fontId="23" fillId="4" borderId="1" xfId="5" applyNumberFormat="1" applyFont="1" applyFill="1" applyBorder="1" applyAlignment="1">
      <alignment horizontal="right" vertical="center"/>
    </xf>
    <xf numFmtId="41" fontId="23" fillId="4" borderId="13" xfId="4" applyFont="1" applyFill="1" applyBorder="1" applyAlignment="1">
      <alignment horizontal="right" vertical="center" shrinkToFit="1"/>
    </xf>
    <xf numFmtId="41" fontId="23" fillId="4" borderId="13" xfId="4" applyFont="1" applyFill="1" applyBorder="1" applyAlignment="1">
      <alignment horizontal="center" vertical="center" shrinkToFit="1"/>
    </xf>
    <xf numFmtId="41" fontId="23" fillId="4" borderId="13" xfId="4" applyFont="1" applyFill="1" applyBorder="1" applyAlignment="1">
      <alignment vertical="center" shrinkToFit="1"/>
    </xf>
    <xf numFmtId="0" fontId="23" fillId="4" borderId="13" xfId="6" applyFont="1" applyFill="1" applyBorder="1" applyAlignment="1">
      <alignment vertical="center" shrinkToFit="1"/>
    </xf>
    <xf numFmtId="0" fontId="23" fillId="4" borderId="1" xfId="6" applyFont="1" applyFill="1" applyBorder="1" applyAlignment="1">
      <alignment vertical="center" shrinkToFit="1"/>
    </xf>
    <xf numFmtId="0" fontId="23" fillId="0" borderId="17" xfId="6" applyFont="1" applyBorder="1" applyAlignment="1">
      <alignment vertical="center" shrinkToFit="1"/>
    </xf>
    <xf numFmtId="0" fontId="35" fillId="0" borderId="23" xfId="5" applyFont="1" applyBorder="1" applyAlignment="1">
      <alignment horizontal="center" vertical="center"/>
    </xf>
    <xf numFmtId="181" fontId="35" fillId="0" borderId="8" xfId="5" applyNumberFormat="1" applyFont="1" applyBorder="1" applyAlignment="1">
      <alignment horizontal="right" vertical="center"/>
    </xf>
    <xf numFmtId="41" fontId="23" fillId="0" borderId="24" xfId="4" applyFont="1" applyFill="1" applyBorder="1" applyAlignment="1">
      <alignment horizontal="right" vertical="center" shrinkToFit="1"/>
    </xf>
    <xf numFmtId="41" fontId="23" fillId="0" borderId="24" xfId="4" applyFont="1" applyFill="1" applyBorder="1" applyAlignment="1">
      <alignment horizontal="center" vertical="center" shrinkToFit="1"/>
    </xf>
    <xf numFmtId="182" fontId="31" fillId="0" borderId="24" xfId="4" applyNumberFormat="1" applyFont="1" applyFill="1" applyBorder="1" applyAlignment="1">
      <alignment vertical="center" shrinkToFit="1"/>
    </xf>
    <xf numFmtId="41" fontId="23" fillId="0" borderId="24" xfId="4" applyFont="1" applyFill="1" applyBorder="1" applyAlignment="1">
      <alignment horizontal="left" vertical="center" shrinkToFit="1"/>
    </xf>
    <xf numFmtId="0" fontId="23" fillId="0" borderId="24" xfId="6" applyFont="1" applyBorder="1" applyAlignment="1">
      <alignment vertical="center" shrinkToFit="1"/>
    </xf>
    <xf numFmtId="0" fontId="23" fillId="0" borderId="8" xfId="6" applyFont="1" applyBorder="1" applyAlignment="1">
      <alignment vertical="center" shrinkToFit="1"/>
    </xf>
    <xf numFmtId="183" fontId="39" fillId="0" borderId="0" xfId="7" applyNumberFormat="1" applyFont="1" applyAlignment="1">
      <alignment vertical="center"/>
    </xf>
    <xf numFmtId="10" fontId="23" fillId="4" borderId="13" xfId="4" applyNumberFormat="1" applyFont="1" applyFill="1" applyBorder="1" applyAlignment="1">
      <alignment vertical="center" shrinkToFit="1"/>
    </xf>
    <xf numFmtId="41" fontId="23" fillId="0" borderId="16" xfId="4" applyFont="1" applyFill="1" applyBorder="1" applyAlignment="1">
      <alignment horizontal="right" vertical="center" shrinkToFit="1"/>
    </xf>
    <xf numFmtId="10" fontId="31" fillId="0" borderId="17" xfId="4" applyNumberFormat="1" applyFont="1" applyFill="1" applyBorder="1" applyAlignment="1">
      <alignment vertical="center" shrinkToFit="1"/>
    </xf>
    <xf numFmtId="41" fontId="23" fillId="0" borderId="25" xfId="4" applyFont="1" applyFill="1" applyBorder="1" applyAlignment="1">
      <alignment horizontal="center" vertical="center" shrinkToFit="1"/>
    </xf>
    <xf numFmtId="41" fontId="23" fillId="0" borderId="19" xfId="4" applyFont="1" applyFill="1" applyBorder="1" applyAlignment="1">
      <alignment horizontal="right" vertical="center" shrinkToFit="1"/>
    </xf>
    <xf numFmtId="10" fontId="31" fillId="0" borderId="21" xfId="4" applyNumberFormat="1" applyFont="1" applyFill="1" applyBorder="1" applyAlignment="1">
      <alignment vertical="center" shrinkToFit="1"/>
    </xf>
    <xf numFmtId="41" fontId="23" fillId="0" borderId="21" xfId="4" applyFont="1" applyFill="1" applyBorder="1" applyAlignment="1">
      <alignment horizontal="left" vertical="center" shrinkToFit="1"/>
    </xf>
    <xf numFmtId="0" fontId="23" fillId="0" borderId="21" xfId="6" applyFont="1" applyBorder="1" applyAlignment="1">
      <alignment horizontal="right" vertical="center" shrinkToFit="1"/>
    </xf>
    <xf numFmtId="41" fontId="23" fillId="0" borderId="26" xfId="4" applyFont="1" applyFill="1" applyBorder="1" applyAlignment="1">
      <alignment horizontal="left" vertical="center" shrinkToFit="1"/>
    </xf>
    <xf numFmtId="184" fontId="31" fillId="0" borderId="21" xfId="4" applyNumberFormat="1" applyFont="1" applyFill="1" applyBorder="1" applyAlignment="1">
      <alignment vertical="center" shrinkToFit="1"/>
    </xf>
    <xf numFmtId="0" fontId="23" fillId="0" borderId="20" xfId="8" applyFont="1" applyBorder="1" applyAlignment="1">
      <alignment horizontal="center" vertical="center" shrinkToFit="1"/>
    </xf>
    <xf numFmtId="41" fontId="23" fillId="0" borderId="26" xfId="4" applyFont="1" applyFill="1" applyBorder="1" applyAlignment="1">
      <alignment vertical="center" shrinkToFit="1"/>
    </xf>
    <xf numFmtId="0" fontId="41" fillId="0" borderId="0" xfId="6" applyFont="1" applyAlignment="1">
      <alignment vertical="center"/>
    </xf>
    <xf numFmtId="41" fontId="41" fillId="0" borderId="0" xfId="3" applyFont="1" applyAlignment="1">
      <alignment vertical="center"/>
    </xf>
    <xf numFmtId="41" fontId="42" fillId="0" borderId="0" xfId="3" applyFont="1" applyAlignment="1">
      <alignment vertical="center"/>
    </xf>
    <xf numFmtId="182" fontId="31" fillId="0" borderId="21" xfId="4" applyNumberFormat="1" applyFont="1" applyFill="1" applyBorder="1" applyAlignment="1">
      <alignment vertical="center" shrinkToFit="1"/>
    </xf>
    <xf numFmtId="0" fontId="23" fillId="0" borderId="20" xfId="6" applyFont="1" applyBorder="1" applyAlignment="1">
      <alignment horizontal="center" vertical="center" shrinkToFit="1"/>
    </xf>
    <xf numFmtId="185" fontId="43" fillId="0" borderId="0" xfId="6" applyNumberFormat="1" applyFont="1" applyAlignment="1">
      <alignment vertical="center" shrinkToFit="1"/>
    </xf>
    <xf numFmtId="41" fontId="31" fillId="0" borderId="21" xfId="4" applyFont="1" applyFill="1" applyBorder="1" applyAlignment="1">
      <alignment horizontal="center" vertical="center" shrinkToFit="1"/>
    </xf>
    <xf numFmtId="41" fontId="31" fillId="0" borderId="21" xfId="4" applyFont="1" applyFill="1" applyBorder="1" applyAlignment="1">
      <alignment horizontal="right" vertical="center" shrinkToFit="1"/>
    </xf>
    <xf numFmtId="183" fontId="31" fillId="0" borderId="26" xfId="4" applyNumberFormat="1" applyFont="1" applyFill="1" applyBorder="1" applyAlignment="1">
      <alignment horizontal="center" vertical="center" shrinkToFit="1"/>
    </xf>
    <xf numFmtId="185" fontId="23" fillId="0" borderId="20" xfId="6" applyNumberFormat="1" applyFont="1" applyBorder="1" applyAlignment="1">
      <alignment horizontal="center" vertical="center" shrinkToFit="1"/>
    </xf>
    <xf numFmtId="186" fontId="31" fillId="0" borderId="21" xfId="4" applyNumberFormat="1" applyFont="1" applyFill="1" applyBorder="1" applyAlignment="1">
      <alignment vertical="center" shrinkToFit="1"/>
    </xf>
    <xf numFmtId="187" fontId="23" fillId="0" borderId="26" xfId="4" applyNumberFormat="1" applyFont="1" applyFill="1" applyBorder="1" applyAlignment="1">
      <alignment horizontal="left" vertical="center" shrinkToFit="1"/>
    </xf>
    <xf numFmtId="0" fontId="35" fillId="0" borderId="19" xfId="5" applyFont="1" applyBorder="1" applyAlignment="1">
      <alignment horizontal="center" vertical="center" wrapText="1"/>
    </xf>
    <xf numFmtId="181" fontId="35" fillId="0" borderId="20" xfId="5" applyNumberFormat="1" applyFont="1" applyBorder="1" applyAlignment="1">
      <alignment horizontal="right" vertical="center" wrapText="1"/>
    </xf>
    <xf numFmtId="185" fontId="31" fillId="0" borderId="20" xfId="6" applyNumberFormat="1" applyFont="1" applyBorder="1" applyAlignment="1">
      <alignment vertical="center" shrinkToFit="1"/>
    </xf>
    <xf numFmtId="0" fontId="35" fillId="0" borderId="23" xfId="5" applyFont="1" applyBorder="1" applyAlignment="1">
      <alignment horizontal="center" vertical="center" wrapText="1"/>
    </xf>
    <xf numFmtId="41" fontId="23" fillId="0" borderId="23" xfId="4" applyFont="1" applyFill="1" applyBorder="1" applyAlignment="1">
      <alignment horizontal="right" vertical="center" shrinkToFit="1"/>
    </xf>
    <xf numFmtId="10" fontId="31" fillId="0" borderId="24" xfId="4" applyNumberFormat="1" applyFont="1" applyFill="1" applyBorder="1" applyAlignment="1">
      <alignment vertical="center" shrinkToFit="1"/>
    </xf>
    <xf numFmtId="41" fontId="31" fillId="0" borderId="24" xfId="4" applyFont="1" applyFill="1" applyBorder="1" applyAlignment="1">
      <alignment horizontal="center" vertical="center" shrinkToFit="1"/>
    </xf>
    <xf numFmtId="188" fontId="31" fillId="0" borderId="24" xfId="4" applyNumberFormat="1" applyFont="1" applyFill="1" applyBorder="1" applyAlignment="1">
      <alignment horizontal="right" vertical="center" shrinkToFit="1"/>
    </xf>
    <xf numFmtId="189" fontId="31" fillId="0" borderId="27" xfId="4" applyNumberFormat="1" applyFont="1" applyFill="1" applyBorder="1" applyAlignment="1">
      <alignment vertical="center" shrinkToFit="1"/>
    </xf>
    <xf numFmtId="0" fontId="38" fillId="0" borderId="0" xfId="6" applyFont="1" applyAlignment="1">
      <alignment horizontal="right" vertical="center" shrinkToFit="1"/>
    </xf>
    <xf numFmtId="181" fontId="35" fillId="5" borderId="1" xfId="5" applyNumberFormat="1" applyFont="1" applyFill="1" applyBorder="1" applyAlignment="1">
      <alignment horizontal="right" vertical="center"/>
    </xf>
    <xf numFmtId="41" fontId="23" fillId="5" borderId="13" xfId="4" applyFont="1" applyFill="1" applyBorder="1" applyAlignment="1">
      <alignment horizontal="right" vertical="center" shrinkToFit="1"/>
    </xf>
    <xf numFmtId="41" fontId="23" fillId="5" borderId="13" xfId="4" applyFont="1" applyFill="1" applyBorder="1" applyAlignment="1">
      <alignment horizontal="center" vertical="center" shrinkToFit="1"/>
    </xf>
    <xf numFmtId="184" fontId="31" fillId="5" borderId="13" xfId="4" applyNumberFormat="1" applyFont="1" applyFill="1" applyBorder="1" applyAlignment="1">
      <alignment vertical="center" shrinkToFit="1"/>
    </xf>
    <xf numFmtId="41" fontId="23" fillId="5" borderId="13" xfId="4" applyFont="1" applyFill="1" applyBorder="1" applyAlignment="1">
      <alignment horizontal="left" vertical="center" shrinkToFit="1"/>
    </xf>
    <xf numFmtId="0" fontId="23" fillId="5" borderId="13" xfId="6" applyFont="1" applyFill="1" applyBorder="1" applyAlignment="1">
      <alignment horizontal="right" vertical="center" shrinkToFit="1"/>
    </xf>
    <xf numFmtId="0" fontId="23" fillId="5" borderId="1" xfId="6" applyFont="1" applyFill="1" applyBorder="1" applyAlignment="1">
      <alignment horizontal="right" vertical="center" shrinkToFit="1"/>
    </xf>
    <xf numFmtId="181" fontId="35" fillId="0" borderId="1" xfId="5" applyNumberFormat="1" applyFont="1" applyBorder="1" applyAlignment="1">
      <alignment horizontal="right" vertical="center"/>
    </xf>
    <xf numFmtId="41" fontId="23" fillId="0" borderId="13" xfId="4" applyFont="1" applyFill="1" applyBorder="1" applyAlignment="1">
      <alignment horizontal="right" vertical="center" shrinkToFit="1"/>
    </xf>
    <xf numFmtId="41" fontId="23" fillId="0" borderId="13" xfId="4" applyFont="1" applyFill="1" applyBorder="1" applyAlignment="1">
      <alignment horizontal="center" vertical="center" shrinkToFit="1"/>
    </xf>
    <xf numFmtId="10" fontId="31" fillId="0" borderId="13" xfId="4" applyNumberFormat="1" applyFont="1" applyFill="1" applyBorder="1" applyAlignment="1">
      <alignment vertical="center" shrinkToFit="1"/>
    </xf>
    <xf numFmtId="0" fontId="23" fillId="0" borderId="13" xfId="6" applyFont="1" applyBorder="1" applyAlignment="1">
      <alignment horizontal="right" vertical="center" shrinkToFit="1"/>
    </xf>
    <xf numFmtId="0" fontId="23" fillId="0" borderId="1" xfId="6" applyFont="1" applyBorder="1" applyAlignment="1">
      <alignment vertical="center" shrinkToFit="1"/>
    </xf>
    <xf numFmtId="41" fontId="23" fillId="0" borderId="13" xfId="4" applyFont="1" applyFill="1" applyBorder="1" applyAlignment="1">
      <alignment horizontal="left" vertical="center" shrinkToFit="1"/>
    </xf>
    <xf numFmtId="10" fontId="23" fillId="5" borderId="13" xfId="4" applyNumberFormat="1" applyFont="1" applyFill="1" applyBorder="1" applyAlignment="1">
      <alignment vertical="center" shrinkToFit="1"/>
    </xf>
    <xf numFmtId="0" fontId="23" fillId="5" borderId="13" xfId="6" applyFont="1" applyFill="1" applyBorder="1" applyAlignment="1">
      <alignment vertical="center" shrinkToFit="1"/>
    </xf>
    <xf numFmtId="0" fontId="23" fillId="5" borderId="1" xfId="6" applyFont="1" applyFill="1" applyBorder="1" applyAlignment="1">
      <alignment vertical="center" shrinkToFit="1"/>
    </xf>
    <xf numFmtId="9" fontId="23" fillId="0" borderId="13" xfId="4" applyNumberFormat="1" applyFont="1" applyFill="1" applyBorder="1" applyAlignment="1">
      <alignment vertical="center" shrinkToFit="1"/>
    </xf>
    <xf numFmtId="0" fontId="23" fillId="0" borderId="13" xfId="6" applyFont="1" applyBorder="1" applyAlignment="1">
      <alignment vertical="center" shrinkToFit="1"/>
    </xf>
    <xf numFmtId="0" fontId="23" fillId="0" borderId="1" xfId="6" applyFont="1" applyBorder="1" applyAlignment="1">
      <alignment horizontal="right" vertical="center" shrinkToFit="1"/>
    </xf>
    <xf numFmtId="41" fontId="23" fillId="5" borderId="13" xfId="4" applyFont="1" applyFill="1" applyBorder="1" applyAlignment="1">
      <alignment vertical="center" shrinkToFit="1"/>
    </xf>
    <xf numFmtId="0" fontId="35" fillId="0" borderId="12" xfId="5" applyFont="1" applyBorder="1" applyAlignment="1">
      <alignment horizontal="center" vertical="center"/>
    </xf>
    <xf numFmtId="41" fontId="23" fillId="0" borderId="13" xfId="4" applyFont="1" applyFill="1" applyBorder="1" applyAlignment="1">
      <alignment vertical="center" shrinkToFit="1"/>
    </xf>
    <xf numFmtId="190" fontId="31" fillId="0" borderId="1" xfId="6" applyNumberFormat="1" applyFont="1" applyBorder="1" applyAlignment="1">
      <alignment vertical="center" shrinkToFit="1"/>
    </xf>
    <xf numFmtId="190" fontId="43" fillId="0" borderId="0" xfId="6" applyNumberFormat="1" applyFont="1" applyAlignment="1">
      <alignment vertical="center" shrinkToFit="1"/>
    </xf>
    <xf numFmtId="41" fontId="23" fillId="3" borderId="13" xfId="4" applyFont="1" applyFill="1" applyBorder="1" applyAlignment="1">
      <alignment horizontal="right" vertical="center" shrinkToFit="1"/>
    </xf>
    <xf numFmtId="41" fontId="23" fillId="3" borderId="13" xfId="4" applyFont="1" applyFill="1" applyBorder="1" applyAlignment="1">
      <alignment horizontal="center" vertical="center" shrinkToFit="1"/>
    </xf>
    <xf numFmtId="41" fontId="23" fillId="3" borderId="13" xfId="4" applyFont="1" applyFill="1" applyBorder="1" applyAlignment="1">
      <alignment vertical="center" shrinkToFit="1"/>
    </xf>
    <xf numFmtId="0" fontId="23" fillId="3" borderId="13" xfId="6" applyFont="1" applyFill="1" applyBorder="1" applyAlignment="1">
      <alignment vertical="center" shrinkToFit="1"/>
    </xf>
    <xf numFmtId="0" fontId="23" fillId="3" borderId="1" xfId="6" applyFont="1" applyFill="1" applyBorder="1" applyAlignment="1">
      <alignment vertical="center" shrinkToFit="1"/>
    </xf>
    <xf numFmtId="41" fontId="41" fillId="0" borderId="0" xfId="4" applyFont="1" applyBorder="1" applyAlignment="1">
      <alignment horizontal="center" vertical="center"/>
    </xf>
    <xf numFmtId="41" fontId="38" fillId="0" borderId="0" xfId="4" applyFont="1" applyBorder="1" applyAlignment="1">
      <alignment horizontal="right" vertical="center"/>
    </xf>
    <xf numFmtId="41" fontId="38" fillId="0" borderId="0" xfId="4" applyFont="1" applyBorder="1" applyAlignment="1">
      <alignment horizontal="center" vertical="center"/>
    </xf>
    <xf numFmtId="0" fontId="38" fillId="0" borderId="0" xfId="6" applyFont="1" applyAlignment="1">
      <alignment vertical="center"/>
    </xf>
    <xf numFmtId="41" fontId="23" fillId="0" borderId="0" xfId="4" applyFont="1" applyBorder="1" applyAlignment="1">
      <alignment vertical="center"/>
    </xf>
    <xf numFmtId="0" fontId="45" fillId="0" borderId="0" xfId="5" applyFont="1" applyAlignment="1">
      <alignment horizontal="center" vertical="center"/>
    </xf>
    <xf numFmtId="41" fontId="46" fillId="6" borderId="0" xfId="4" applyFont="1" applyFill="1" applyBorder="1" applyAlignment="1">
      <alignment vertical="center"/>
    </xf>
    <xf numFmtId="41" fontId="47" fillId="6" borderId="0" xfId="4" applyFont="1" applyFill="1" applyBorder="1" applyAlignment="1">
      <alignment horizontal="right" vertical="center"/>
    </xf>
    <xf numFmtId="41" fontId="47" fillId="6" borderId="0" xfId="4" applyFont="1" applyFill="1" applyBorder="1" applyAlignment="1">
      <alignment horizontal="center" vertical="center"/>
    </xf>
    <xf numFmtId="10" fontId="47" fillId="6" borderId="0" xfId="4" applyNumberFormat="1" applyFont="1" applyFill="1" applyBorder="1" applyAlignment="1">
      <alignment horizontal="center" vertical="center"/>
    </xf>
    <xf numFmtId="183" fontId="47" fillId="6" borderId="0" xfId="4" applyNumberFormat="1" applyFont="1" applyFill="1" applyBorder="1" applyAlignment="1">
      <alignment vertical="center"/>
    </xf>
    <xf numFmtId="41" fontId="23" fillId="0" borderId="0" xfId="4" applyFont="1" applyAlignment="1">
      <alignment vertical="center"/>
    </xf>
    <xf numFmtId="0" fontId="14" fillId="0" borderId="0" xfId="1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right" vertical="center"/>
    </xf>
    <xf numFmtId="0" fontId="20" fillId="0" borderId="8" xfId="0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35" fillId="5" borderId="28" xfId="5" applyFont="1" applyFill="1" applyBorder="1" applyAlignment="1">
      <alignment horizontal="center" vertical="center"/>
    </xf>
    <xf numFmtId="0" fontId="35" fillId="5" borderId="29" xfId="5" applyFont="1" applyFill="1" applyBorder="1" applyAlignment="1">
      <alignment horizontal="center" vertical="center"/>
    </xf>
    <xf numFmtId="0" fontId="35" fillId="5" borderId="31" xfId="5" applyFont="1" applyFill="1" applyBorder="1" applyAlignment="1">
      <alignment horizontal="center" vertical="center"/>
    </xf>
    <xf numFmtId="0" fontId="35" fillId="0" borderId="12" xfId="5" applyFont="1" applyBorder="1" applyAlignment="1">
      <alignment horizontal="center" vertical="center"/>
    </xf>
    <xf numFmtId="0" fontId="35" fillId="0" borderId="13" xfId="5" applyFont="1" applyBorder="1" applyAlignment="1">
      <alignment horizontal="center" vertical="center"/>
    </xf>
    <xf numFmtId="0" fontId="23" fillId="3" borderId="32" xfId="5" applyFont="1" applyFill="1" applyBorder="1" applyAlignment="1">
      <alignment horizontal="center" vertical="center"/>
    </xf>
    <xf numFmtId="0" fontId="23" fillId="3" borderId="33" xfId="5" applyFont="1" applyFill="1" applyBorder="1" applyAlignment="1">
      <alignment horizontal="center" vertical="center"/>
    </xf>
    <xf numFmtId="0" fontId="23" fillId="3" borderId="30" xfId="5" applyFont="1" applyFill="1" applyBorder="1" applyAlignment="1">
      <alignment horizontal="center" vertical="center"/>
    </xf>
    <xf numFmtId="0" fontId="35" fillId="5" borderId="30" xfId="5" applyFont="1" applyFill="1" applyBorder="1" applyAlignment="1">
      <alignment horizontal="center" vertical="center"/>
    </xf>
    <xf numFmtId="0" fontId="35" fillId="0" borderId="28" xfId="5" applyFont="1" applyBorder="1" applyAlignment="1">
      <alignment horizontal="center" vertical="center"/>
    </xf>
    <xf numFmtId="0" fontId="35" fillId="0" borderId="29" xfId="5" applyFont="1" applyBorder="1" applyAlignment="1">
      <alignment horizontal="center" vertical="center"/>
    </xf>
    <xf numFmtId="0" fontId="35" fillId="0" borderId="31" xfId="5" applyFont="1" applyBorder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0" fontId="23" fillId="0" borderId="12" xfId="6" applyFont="1" applyBorder="1" applyAlignment="1">
      <alignment horizontal="center" vertical="center" shrinkToFit="1"/>
    </xf>
    <xf numFmtId="0" fontId="23" fillId="0" borderId="13" xfId="6" applyFont="1" applyBorder="1" applyAlignment="1">
      <alignment horizontal="center" vertical="center" shrinkToFit="1"/>
    </xf>
    <xf numFmtId="0" fontId="23" fillId="0" borderId="14" xfId="6" applyFont="1" applyBorder="1" applyAlignment="1">
      <alignment horizontal="center" vertical="center" shrinkToFit="1"/>
    </xf>
    <xf numFmtId="0" fontId="35" fillId="0" borderId="15" xfId="5" applyFont="1" applyBorder="1" applyAlignment="1">
      <alignment horizontal="center" vertical="center" textRotation="255"/>
    </xf>
    <xf numFmtId="0" fontId="35" fillId="0" borderId="18" xfId="5" applyFont="1" applyBorder="1" applyAlignment="1">
      <alignment horizontal="center" vertical="center" textRotation="255"/>
    </xf>
    <xf numFmtId="0" fontId="35" fillId="0" borderId="22" xfId="5" applyFont="1" applyBorder="1" applyAlignment="1">
      <alignment horizontal="center" vertical="center" textRotation="255"/>
    </xf>
    <xf numFmtId="0" fontId="35" fillId="0" borderId="15" xfId="5" applyFont="1" applyBorder="1" applyAlignment="1">
      <alignment horizontal="center" vertical="center" wrapText="1"/>
    </xf>
    <xf numFmtId="0" fontId="35" fillId="0" borderId="18" xfId="5" applyFont="1" applyBorder="1" applyAlignment="1">
      <alignment horizontal="center" vertical="center" wrapText="1"/>
    </xf>
    <xf numFmtId="0" fontId="35" fillId="0" borderId="22" xfId="5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</cellXfs>
  <cellStyles count="9">
    <cellStyle name="쉼표 [0] 2" xfId="3"/>
    <cellStyle name="쉼표 [0] 2 2" xfId="4"/>
    <cellStyle name="쉼표 [0] 4 2" xfId="7"/>
    <cellStyle name="표준" xfId="0" builtinId="0"/>
    <cellStyle name="표준 2" xfId="2"/>
    <cellStyle name="표준_1) 총괄및원가계산(2008년부터적용)-관급유" xfId="6"/>
    <cellStyle name="표준_금호유수지~교통안전회관 간 도로확장공사 건설폐기물 처리용역(연간단가)(1)." xfId="1"/>
    <cellStyle name="표준_원가계산" xfId="5"/>
    <cellStyle name="표준_한국국제협력단원가계산(2005.11.21최종)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5&#45380;%20&#51652;&#54665;&#51473;/01%20&#51077;&#52272;&#44277;&#44256;&#48120;&#44172;&#49884;/&#54801;&#51032;&#51473;/241217%20(&#49373;&#53468;&#50896;)%20&#44397;&#47549;&#49373;&#53468;&#50896;%20&#12300;2024&#45380;%20&#49328;&#54616;&#44592;&#44288;%20&#44148;&#47932;%20&#53444;&#49548;&#51473;&#47549;%20&#51648;&#50896;&#49324;&#50629;&#12301;&#54224;&#44592;&#47932;%20&#52376;&#47532;%20&#50857;&#50669;/02%20&#50629;&#47924;&#54801;&#51032;/EXCEL/&#54224;&#44592;&#47932;&#52376;&#47532;%20&#45236;&#50669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종별집계표"/>
      <sheetName val="공종별내역서"/>
      <sheetName val="단가대비표"/>
      <sheetName val=" 공사설정 "/>
      <sheetName val="Sheet1"/>
    </sheetNames>
    <sheetDataSet>
      <sheetData sheetId="0">
        <row r="5">
          <cell r="L5">
            <v>197989000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view="pageBreakPreview" zoomScale="60" zoomScaleNormal="100" workbookViewId="0">
      <selection activeCell="P20" sqref="P20"/>
    </sheetView>
  </sheetViews>
  <sheetFormatPr defaultColWidth="7" defaultRowHeight="10.5"/>
  <cols>
    <col min="1" max="12" width="6.75" style="16" customWidth="1"/>
    <col min="13" max="13" width="10" style="16" customWidth="1"/>
    <col min="14" max="18" width="6.75" style="16" customWidth="1"/>
    <col min="19" max="19" width="11.125" style="16" bestFit="1" customWidth="1"/>
    <col min="20" max="25" width="7" style="16"/>
    <col min="26" max="30" width="14.25" style="16" customWidth="1"/>
    <col min="31" max="16384" width="7" style="16"/>
  </cols>
  <sheetData>
    <row r="1" spans="1:19" ht="13.5">
      <c r="A1" s="177"/>
      <c r="B1" s="178"/>
      <c r="C1" s="178"/>
      <c r="D1" s="178"/>
      <c r="E1" s="178"/>
      <c r="F1" s="15"/>
      <c r="G1" s="15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82"/>
    </row>
    <row r="2" spans="1:19" ht="13.5">
      <c r="A2" s="179"/>
      <c r="B2" s="180"/>
      <c r="C2" s="180"/>
      <c r="D2" s="180"/>
      <c r="E2" s="180"/>
      <c r="F2" s="17"/>
      <c r="G2" s="17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3"/>
    </row>
    <row r="3" spans="1:19" ht="14.25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</row>
    <row r="4" spans="1:19" ht="27">
      <c r="A4" s="21"/>
      <c r="B4" s="164" t="s">
        <v>176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22"/>
    </row>
    <row r="5" spans="1:19" ht="16.5">
      <c r="A5" s="18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23"/>
    </row>
    <row r="6" spans="1:19" ht="18.75" customHeight="1">
      <c r="A6" s="2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25"/>
    </row>
    <row r="7" spans="1:19" ht="24.95" customHeight="1">
      <c r="A7" s="24"/>
      <c r="B7" s="26"/>
      <c r="C7" s="26"/>
      <c r="D7" s="26"/>
      <c r="E7" s="26"/>
      <c r="F7" s="26"/>
      <c r="G7" s="26"/>
      <c r="H7" s="27"/>
      <c r="I7" s="27"/>
      <c r="J7" s="27"/>
      <c r="K7" s="27"/>
      <c r="L7" s="27"/>
      <c r="M7" s="27"/>
      <c r="N7" s="26"/>
      <c r="O7" s="26"/>
      <c r="P7" s="26"/>
      <c r="Q7" s="26"/>
      <c r="R7" s="25"/>
    </row>
    <row r="8" spans="1:19" ht="24.95" customHeight="1">
      <c r="A8" s="24"/>
      <c r="B8" s="26"/>
      <c r="C8" s="167" t="s">
        <v>177</v>
      </c>
      <c r="D8" s="167"/>
      <c r="E8" s="168" t="s">
        <v>178</v>
      </c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26"/>
      <c r="R8" s="25"/>
    </row>
    <row r="9" spans="1:19" ht="24.95" customHeight="1">
      <c r="A9" s="24"/>
      <c r="B9" s="26"/>
      <c r="C9" s="167" t="s">
        <v>179</v>
      </c>
      <c r="D9" s="167"/>
      <c r="R9" s="28"/>
    </row>
    <row r="10" spans="1:19" ht="24.95" customHeight="1">
      <c r="A10" s="24"/>
      <c r="B10" s="26"/>
      <c r="C10" s="181" t="s">
        <v>180</v>
      </c>
      <c r="D10" s="181"/>
      <c r="E10" s="181"/>
      <c r="F10" s="181" t="s">
        <v>111</v>
      </c>
      <c r="G10" s="181"/>
      <c r="H10" s="181"/>
      <c r="I10" s="181"/>
      <c r="J10" s="181"/>
      <c r="K10" s="181"/>
      <c r="L10" s="181" t="s">
        <v>4</v>
      </c>
      <c r="M10" s="181"/>
      <c r="N10" s="181" t="s">
        <v>5</v>
      </c>
      <c r="O10" s="181"/>
      <c r="P10" s="181" t="s">
        <v>181</v>
      </c>
      <c r="Q10" s="181"/>
      <c r="R10" s="28"/>
    </row>
    <row r="11" spans="1:19" ht="24.95" customHeight="1">
      <c r="A11" s="24"/>
      <c r="B11" s="26"/>
      <c r="C11" s="165" t="s">
        <v>182</v>
      </c>
      <c r="D11" s="165"/>
      <c r="E11" s="165"/>
      <c r="F11" s="175"/>
      <c r="G11" s="175"/>
      <c r="H11" s="175"/>
      <c r="I11" s="175"/>
      <c r="J11" s="175"/>
      <c r="K11" s="175"/>
      <c r="L11" s="175"/>
      <c r="M11" s="175"/>
      <c r="N11" s="176">
        <v>3931</v>
      </c>
      <c r="O11" s="176"/>
      <c r="P11" s="175"/>
      <c r="Q11" s="175"/>
      <c r="R11" s="28"/>
    </row>
    <row r="12" spans="1:19" ht="24.95" customHeight="1">
      <c r="A12" s="24"/>
      <c r="B12" s="26"/>
      <c r="C12" s="165" t="s">
        <v>87</v>
      </c>
      <c r="D12" s="165"/>
      <c r="E12" s="165"/>
      <c r="F12" s="165" t="s">
        <v>88</v>
      </c>
      <c r="G12" s="165"/>
      <c r="H12" s="165"/>
      <c r="I12" s="165"/>
      <c r="J12" s="165"/>
      <c r="K12" s="165"/>
      <c r="L12" s="165" t="s">
        <v>63</v>
      </c>
      <c r="M12" s="165"/>
      <c r="N12" s="176">
        <v>3281</v>
      </c>
      <c r="O12" s="176"/>
      <c r="P12" s="165" t="s">
        <v>183</v>
      </c>
      <c r="Q12" s="165"/>
      <c r="R12" s="28"/>
    </row>
    <row r="13" spans="1:19" ht="24.95" customHeight="1">
      <c r="A13" s="29"/>
      <c r="B13" s="30"/>
      <c r="C13" s="169" t="s">
        <v>91</v>
      </c>
      <c r="D13" s="169"/>
      <c r="E13" s="169"/>
      <c r="F13" s="171" t="s">
        <v>184</v>
      </c>
      <c r="G13" s="171"/>
      <c r="H13" s="171"/>
      <c r="I13" s="171"/>
      <c r="J13" s="171"/>
      <c r="K13" s="171"/>
      <c r="L13" s="169" t="s">
        <v>63</v>
      </c>
      <c r="M13" s="169"/>
      <c r="N13" s="173">
        <v>403</v>
      </c>
      <c r="O13" s="173"/>
      <c r="P13" s="169" t="s">
        <v>183</v>
      </c>
      <c r="Q13" s="169"/>
      <c r="R13" s="28"/>
    </row>
    <row r="14" spans="1:19" ht="24.95" customHeight="1">
      <c r="A14" s="29"/>
      <c r="B14" s="30"/>
      <c r="C14" s="170"/>
      <c r="D14" s="170"/>
      <c r="E14" s="170"/>
      <c r="F14" s="172"/>
      <c r="G14" s="172"/>
      <c r="H14" s="172"/>
      <c r="I14" s="172"/>
      <c r="J14" s="172"/>
      <c r="K14" s="172"/>
      <c r="L14" s="169" t="s">
        <v>63</v>
      </c>
      <c r="M14" s="169"/>
      <c r="N14" s="174">
        <v>244</v>
      </c>
      <c r="O14" s="174"/>
      <c r="P14" s="170" t="s">
        <v>185</v>
      </c>
      <c r="Q14" s="170"/>
      <c r="R14" s="28"/>
    </row>
    <row r="15" spans="1:19" ht="24.95" customHeight="1">
      <c r="A15" s="29"/>
      <c r="B15" s="30"/>
      <c r="C15" s="165" t="s">
        <v>95</v>
      </c>
      <c r="D15" s="165"/>
      <c r="E15" s="165"/>
      <c r="F15" s="165" t="s">
        <v>96</v>
      </c>
      <c r="G15" s="165"/>
      <c r="H15" s="165"/>
      <c r="I15" s="165"/>
      <c r="J15" s="165"/>
      <c r="K15" s="165"/>
      <c r="L15" s="165" t="s">
        <v>63</v>
      </c>
      <c r="M15" s="165"/>
      <c r="N15" s="166">
        <v>3</v>
      </c>
      <c r="O15" s="166"/>
      <c r="P15" s="165" t="s">
        <v>183</v>
      </c>
      <c r="Q15" s="165"/>
      <c r="R15" s="31"/>
    </row>
    <row r="16" spans="1:19" ht="24.95" customHeight="1">
      <c r="A16" s="29"/>
      <c r="B16" s="30"/>
      <c r="C16" s="167" t="s">
        <v>186</v>
      </c>
      <c r="D16" s="167"/>
      <c r="E16" s="168" t="s">
        <v>187</v>
      </c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32"/>
      <c r="R16" s="31"/>
      <c r="S16" s="33"/>
    </row>
    <row r="17" spans="1:19" ht="22.5" customHeight="1">
      <c r="A17" s="29"/>
      <c r="B17" s="30"/>
      <c r="C17" s="34"/>
      <c r="D17" s="34"/>
      <c r="E17" s="34"/>
      <c r="F17" s="34"/>
      <c r="G17" s="34"/>
      <c r="H17" s="35"/>
      <c r="I17" s="35"/>
      <c r="J17" s="35"/>
      <c r="K17" s="35"/>
      <c r="L17" s="35"/>
      <c r="M17" s="36"/>
      <c r="N17" s="35"/>
      <c r="O17" s="35"/>
      <c r="P17" s="34"/>
      <c r="Q17" s="37"/>
      <c r="R17" s="31"/>
      <c r="S17" s="33"/>
    </row>
    <row r="18" spans="1:19" ht="14.25">
      <c r="A18" s="38"/>
      <c r="B18" s="164" t="s">
        <v>188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39"/>
      <c r="S18" s="33"/>
    </row>
    <row r="19" spans="1:19" ht="14.25">
      <c r="A19" s="18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20"/>
    </row>
    <row r="20" spans="1:19" ht="14.25">
      <c r="A20" s="18"/>
      <c r="B20" s="19"/>
      <c r="L20" s="40"/>
      <c r="Q20" s="19"/>
      <c r="R20" s="20"/>
    </row>
    <row r="21" spans="1:19" ht="15" thickBot="1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</row>
  </sheetData>
  <mergeCells count="46">
    <mergeCell ref="R1:R2"/>
    <mergeCell ref="C8:D8"/>
    <mergeCell ref="E8:P8"/>
    <mergeCell ref="C9:D9"/>
    <mergeCell ref="C10:E10"/>
    <mergeCell ref="F10:K10"/>
    <mergeCell ref="L10:M10"/>
    <mergeCell ref="N10:O10"/>
    <mergeCell ref="P10:Q10"/>
    <mergeCell ref="B4:Q6"/>
    <mergeCell ref="A1:B2"/>
    <mergeCell ref="C1:C2"/>
    <mergeCell ref="D1:E2"/>
    <mergeCell ref="H1:H2"/>
    <mergeCell ref="I1:K2"/>
    <mergeCell ref="L1:L2"/>
    <mergeCell ref="M1:N2"/>
    <mergeCell ref="O1:O2"/>
    <mergeCell ref="P1:P2"/>
    <mergeCell ref="Q1:Q2"/>
    <mergeCell ref="C12:E12"/>
    <mergeCell ref="F12:K12"/>
    <mergeCell ref="L12:M12"/>
    <mergeCell ref="N12:O12"/>
    <mergeCell ref="P12:Q12"/>
    <mergeCell ref="C11:E11"/>
    <mergeCell ref="F11:K11"/>
    <mergeCell ref="L11:M11"/>
    <mergeCell ref="N11:O11"/>
    <mergeCell ref="P11:Q11"/>
    <mergeCell ref="C13:E14"/>
    <mergeCell ref="F13:K14"/>
    <mergeCell ref="L13:M13"/>
    <mergeCell ref="N13:O13"/>
    <mergeCell ref="P13:Q13"/>
    <mergeCell ref="L14:M14"/>
    <mergeCell ref="N14:O14"/>
    <mergeCell ref="P14:Q14"/>
    <mergeCell ref="B18:Q19"/>
    <mergeCell ref="C15:E15"/>
    <mergeCell ref="F15:K15"/>
    <mergeCell ref="L15:M15"/>
    <mergeCell ref="N15:O15"/>
    <mergeCell ref="P15:Q15"/>
    <mergeCell ref="C16:D16"/>
    <mergeCell ref="E16:P16"/>
  </mergeCells>
  <phoneticPr fontId="1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8"/>
  <sheetViews>
    <sheetView view="pageBreakPreview" topLeftCell="A7" zoomScale="60" zoomScaleNormal="70" workbookViewId="0">
      <selection activeCell="D37" sqref="D37"/>
    </sheetView>
  </sheetViews>
  <sheetFormatPr defaultRowHeight="13.5"/>
  <cols>
    <col min="1" max="1" width="1.25" style="46" customWidth="1"/>
    <col min="2" max="2" width="5.25" style="46" customWidth="1"/>
    <col min="3" max="3" width="5.375" style="46" customWidth="1"/>
    <col min="4" max="6" width="32.5" style="46" customWidth="1"/>
    <col min="7" max="7" width="3.5" style="46" customWidth="1"/>
    <col min="8" max="8" width="7.625" style="46" customWidth="1"/>
    <col min="9" max="9" width="3.5" style="46" customWidth="1"/>
    <col min="10" max="10" width="9" style="46" customWidth="1"/>
    <col min="11" max="11" width="3.5" style="46" customWidth="1"/>
    <col min="12" max="12" width="5.125" style="46" customWidth="1"/>
    <col min="13" max="13" width="10.25" style="46" customWidth="1"/>
    <col min="14" max="14" width="1.25" style="46" customWidth="1"/>
    <col min="15" max="15" width="8.75" style="46"/>
    <col min="16" max="16" width="12.5" style="46" customWidth="1"/>
    <col min="17" max="22" width="8.75" style="46"/>
    <col min="23" max="23" width="16.25" style="46" bestFit="1" customWidth="1"/>
    <col min="24" max="24" width="13.875" style="46" customWidth="1"/>
    <col min="25" max="256" width="8.75" style="46"/>
    <col min="257" max="258" width="4.25" style="46" customWidth="1"/>
    <col min="259" max="259" width="29.875" style="46" customWidth="1"/>
    <col min="260" max="260" width="3.125" style="46" customWidth="1"/>
    <col min="261" max="261" width="22.25" style="46" customWidth="1"/>
    <col min="262" max="262" width="3.125" style="46" customWidth="1"/>
    <col min="263" max="263" width="31.375" style="46" bestFit="1" customWidth="1"/>
    <col min="264" max="264" width="3.5" style="46" customWidth="1"/>
    <col min="265" max="265" width="7.625" style="46" customWidth="1"/>
    <col min="266" max="266" width="3.5" style="46" customWidth="1"/>
    <col min="267" max="267" width="8.75" style="46"/>
    <col min="268" max="268" width="3.5" style="46" customWidth="1"/>
    <col min="269" max="269" width="5.625" style="46" customWidth="1"/>
    <col min="270" max="270" width="18" style="46" customWidth="1"/>
    <col min="271" max="512" width="8.75" style="46"/>
    <col min="513" max="514" width="4.25" style="46" customWidth="1"/>
    <col min="515" max="515" width="29.875" style="46" customWidth="1"/>
    <col min="516" max="516" width="3.125" style="46" customWidth="1"/>
    <col min="517" max="517" width="22.25" style="46" customWidth="1"/>
    <col min="518" max="518" width="3.125" style="46" customWidth="1"/>
    <col min="519" max="519" width="31.375" style="46" bestFit="1" customWidth="1"/>
    <col min="520" max="520" width="3.5" style="46" customWidth="1"/>
    <col min="521" max="521" width="7.625" style="46" customWidth="1"/>
    <col min="522" max="522" width="3.5" style="46" customWidth="1"/>
    <col min="523" max="523" width="8.75" style="46"/>
    <col min="524" max="524" width="3.5" style="46" customWidth="1"/>
    <col min="525" max="525" width="5.625" style="46" customWidth="1"/>
    <col min="526" max="526" width="18" style="46" customWidth="1"/>
    <col min="527" max="768" width="8.75" style="46"/>
    <col min="769" max="770" width="4.25" style="46" customWidth="1"/>
    <col min="771" max="771" width="29.875" style="46" customWidth="1"/>
    <col min="772" max="772" width="3.125" style="46" customWidth="1"/>
    <col min="773" max="773" width="22.25" style="46" customWidth="1"/>
    <col min="774" max="774" width="3.125" style="46" customWidth="1"/>
    <col min="775" max="775" width="31.375" style="46" bestFit="1" customWidth="1"/>
    <col min="776" max="776" width="3.5" style="46" customWidth="1"/>
    <col min="777" max="777" width="7.625" style="46" customWidth="1"/>
    <col min="778" max="778" width="3.5" style="46" customWidth="1"/>
    <col min="779" max="779" width="8.75" style="46"/>
    <col min="780" max="780" width="3.5" style="46" customWidth="1"/>
    <col min="781" max="781" width="5.625" style="46" customWidth="1"/>
    <col min="782" max="782" width="18" style="46" customWidth="1"/>
    <col min="783" max="1024" width="8.75" style="46"/>
    <col min="1025" max="1026" width="4.25" style="46" customWidth="1"/>
    <col min="1027" max="1027" width="29.875" style="46" customWidth="1"/>
    <col min="1028" max="1028" width="3.125" style="46" customWidth="1"/>
    <col min="1029" max="1029" width="22.25" style="46" customWidth="1"/>
    <col min="1030" max="1030" width="3.125" style="46" customWidth="1"/>
    <col min="1031" max="1031" width="31.375" style="46" bestFit="1" customWidth="1"/>
    <col min="1032" max="1032" width="3.5" style="46" customWidth="1"/>
    <col min="1033" max="1033" width="7.625" style="46" customWidth="1"/>
    <col min="1034" max="1034" width="3.5" style="46" customWidth="1"/>
    <col min="1035" max="1035" width="8.75" style="46"/>
    <col min="1036" max="1036" width="3.5" style="46" customWidth="1"/>
    <col min="1037" max="1037" width="5.625" style="46" customWidth="1"/>
    <col min="1038" max="1038" width="18" style="46" customWidth="1"/>
    <col min="1039" max="1280" width="8.75" style="46"/>
    <col min="1281" max="1282" width="4.25" style="46" customWidth="1"/>
    <col min="1283" max="1283" width="29.875" style="46" customWidth="1"/>
    <col min="1284" max="1284" width="3.125" style="46" customWidth="1"/>
    <col min="1285" max="1285" width="22.25" style="46" customWidth="1"/>
    <col min="1286" max="1286" width="3.125" style="46" customWidth="1"/>
    <col min="1287" max="1287" width="31.375" style="46" bestFit="1" customWidth="1"/>
    <col min="1288" max="1288" width="3.5" style="46" customWidth="1"/>
    <col min="1289" max="1289" width="7.625" style="46" customWidth="1"/>
    <col min="1290" max="1290" width="3.5" style="46" customWidth="1"/>
    <col min="1291" max="1291" width="8.75" style="46"/>
    <col min="1292" max="1292" width="3.5" style="46" customWidth="1"/>
    <col min="1293" max="1293" width="5.625" style="46" customWidth="1"/>
    <col min="1294" max="1294" width="18" style="46" customWidth="1"/>
    <col min="1295" max="1536" width="8.75" style="46"/>
    <col min="1537" max="1538" width="4.25" style="46" customWidth="1"/>
    <col min="1539" max="1539" width="29.875" style="46" customWidth="1"/>
    <col min="1540" max="1540" width="3.125" style="46" customWidth="1"/>
    <col min="1541" max="1541" width="22.25" style="46" customWidth="1"/>
    <col min="1542" max="1542" width="3.125" style="46" customWidth="1"/>
    <col min="1543" max="1543" width="31.375" style="46" bestFit="1" customWidth="1"/>
    <col min="1544" max="1544" width="3.5" style="46" customWidth="1"/>
    <col min="1545" max="1545" width="7.625" style="46" customWidth="1"/>
    <col min="1546" max="1546" width="3.5" style="46" customWidth="1"/>
    <col min="1547" max="1547" width="8.75" style="46"/>
    <col min="1548" max="1548" width="3.5" style="46" customWidth="1"/>
    <col min="1549" max="1549" width="5.625" style="46" customWidth="1"/>
    <col min="1550" max="1550" width="18" style="46" customWidth="1"/>
    <col min="1551" max="1792" width="8.75" style="46"/>
    <col min="1793" max="1794" width="4.25" style="46" customWidth="1"/>
    <col min="1795" max="1795" width="29.875" style="46" customWidth="1"/>
    <col min="1796" max="1796" width="3.125" style="46" customWidth="1"/>
    <col min="1797" max="1797" width="22.25" style="46" customWidth="1"/>
    <col min="1798" max="1798" width="3.125" style="46" customWidth="1"/>
    <col min="1799" max="1799" width="31.375" style="46" bestFit="1" customWidth="1"/>
    <col min="1800" max="1800" width="3.5" style="46" customWidth="1"/>
    <col min="1801" max="1801" width="7.625" style="46" customWidth="1"/>
    <col min="1802" max="1802" width="3.5" style="46" customWidth="1"/>
    <col min="1803" max="1803" width="8.75" style="46"/>
    <col min="1804" max="1804" width="3.5" style="46" customWidth="1"/>
    <col min="1805" max="1805" width="5.625" style="46" customWidth="1"/>
    <col min="1806" max="1806" width="18" style="46" customWidth="1"/>
    <col min="1807" max="2048" width="8.75" style="46"/>
    <col min="2049" max="2050" width="4.25" style="46" customWidth="1"/>
    <col min="2051" max="2051" width="29.875" style="46" customWidth="1"/>
    <col min="2052" max="2052" width="3.125" style="46" customWidth="1"/>
    <col min="2053" max="2053" width="22.25" style="46" customWidth="1"/>
    <col min="2054" max="2054" width="3.125" style="46" customWidth="1"/>
    <col min="2055" max="2055" width="31.375" style="46" bestFit="1" customWidth="1"/>
    <col min="2056" max="2056" width="3.5" style="46" customWidth="1"/>
    <col min="2057" max="2057" width="7.625" style="46" customWidth="1"/>
    <col min="2058" max="2058" width="3.5" style="46" customWidth="1"/>
    <col min="2059" max="2059" width="8.75" style="46"/>
    <col min="2060" max="2060" width="3.5" style="46" customWidth="1"/>
    <col min="2061" max="2061" width="5.625" style="46" customWidth="1"/>
    <col min="2062" max="2062" width="18" style="46" customWidth="1"/>
    <col min="2063" max="2304" width="8.75" style="46"/>
    <col min="2305" max="2306" width="4.25" style="46" customWidth="1"/>
    <col min="2307" max="2307" width="29.875" style="46" customWidth="1"/>
    <col min="2308" max="2308" width="3.125" style="46" customWidth="1"/>
    <col min="2309" max="2309" width="22.25" style="46" customWidth="1"/>
    <col min="2310" max="2310" width="3.125" style="46" customWidth="1"/>
    <col min="2311" max="2311" width="31.375" style="46" bestFit="1" customWidth="1"/>
    <col min="2312" max="2312" width="3.5" style="46" customWidth="1"/>
    <col min="2313" max="2313" width="7.625" style="46" customWidth="1"/>
    <col min="2314" max="2314" width="3.5" style="46" customWidth="1"/>
    <col min="2315" max="2315" width="8.75" style="46"/>
    <col min="2316" max="2316" width="3.5" style="46" customWidth="1"/>
    <col min="2317" max="2317" width="5.625" style="46" customWidth="1"/>
    <col min="2318" max="2318" width="18" style="46" customWidth="1"/>
    <col min="2319" max="2560" width="8.75" style="46"/>
    <col min="2561" max="2562" width="4.25" style="46" customWidth="1"/>
    <col min="2563" max="2563" width="29.875" style="46" customWidth="1"/>
    <col min="2564" max="2564" width="3.125" style="46" customWidth="1"/>
    <col min="2565" max="2565" width="22.25" style="46" customWidth="1"/>
    <col min="2566" max="2566" width="3.125" style="46" customWidth="1"/>
    <col min="2567" max="2567" width="31.375" style="46" bestFit="1" customWidth="1"/>
    <col min="2568" max="2568" width="3.5" style="46" customWidth="1"/>
    <col min="2569" max="2569" width="7.625" style="46" customWidth="1"/>
    <col min="2570" max="2570" width="3.5" style="46" customWidth="1"/>
    <col min="2571" max="2571" width="8.75" style="46"/>
    <col min="2572" max="2572" width="3.5" style="46" customWidth="1"/>
    <col min="2573" max="2573" width="5.625" style="46" customWidth="1"/>
    <col min="2574" max="2574" width="18" style="46" customWidth="1"/>
    <col min="2575" max="2816" width="8.75" style="46"/>
    <col min="2817" max="2818" width="4.25" style="46" customWidth="1"/>
    <col min="2819" max="2819" width="29.875" style="46" customWidth="1"/>
    <col min="2820" max="2820" width="3.125" style="46" customWidth="1"/>
    <col min="2821" max="2821" width="22.25" style="46" customWidth="1"/>
    <col min="2822" max="2822" width="3.125" style="46" customWidth="1"/>
    <col min="2823" max="2823" width="31.375" style="46" bestFit="1" customWidth="1"/>
    <col min="2824" max="2824" width="3.5" style="46" customWidth="1"/>
    <col min="2825" max="2825" width="7.625" style="46" customWidth="1"/>
    <col min="2826" max="2826" width="3.5" style="46" customWidth="1"/>
    <col min="2827" max="2827" width="8.75" style="46"/>
    <col min="2828" max="2828" width="3.5" style="46" customWidth="1"/>
    <col min="2829" max="2829" width="5.625" style="46" customWidth="1"/>
    <col min="2830" max="2830" width="18" style="46" customWidth="1"/>
    <col min="2831" max="3072" width="8.75" style="46"/>
    <col min="3073" max="3074" width="4.25" style="46" customWidth="1"/>
    <col min="3075" max="3075" width="29.875" style="46" customWidth="1"/>
    <col min="3076" max="3076" width="3.125" style="46" customWidth="1"/>
    <col min="3077" max="3077" width="22.25" style="46" customWidth="1"/>
    <col min="3078" max="3078" width="3.125" style="46" customWidth="1"/>
    <col min="3079" max="3079" width="31.375" style="46" bestFit="1" customWidth="1"/>
    <col min="3080" max="3080" width="3.5" style="46" customWidth="1"/>
    <col min="3081" max="3081" width="7.625" style="46" customWidth="1"/>
    <col min="3082" max="3082" width="3.5" style="46" customWidth="1"/>
    <col min="3083" max="3083" width="8.75" style="46"/>
    <col min="3084" max="3084" width="3.5" style="46" customWidth="1"/>
    <col min="3085" max="3085" width="5.625" style="46" customWidth="1"/>
    <col min="3086" max="3086" width="18" style="46" customWidth="1"/>
    <col min="3087" max="3328" width="8.75" style="46"/>
    <col min="3329" max="3330" width="4.25" style="46" customWidth="1"/>
    <col min="3331" max="3331" width="29.875" style="46" customWidth="1"/>
    <col min="3332" max="3332" width="3.125" style="46" customWidth="1"/>
    <col min="3333" max="3333" width="22.25" style="46" customWidth="1"/>
    <col min="3334" max="3334" width="3.125" style="46" customWidth="1"/>
    <col min="3335" max="3335" width="31.375" style="46" bestFit="1" customWidth="1"/>
    <col min="3336" max="3336" width="3.5" style="46" customWidth="1"/>
    <col min="3337" max="3337" width="7.625" style="46" customWidth="1"/>
    <col min="3338" max="3338" width="3.5" style="46" customWidth="1"/>
    <col min="3339" max="3339" width="8.75" style="46"/>
    <col min="3340" max="3340" width="3.5" style="46" customWidth="1"/>
    <col min="3341" max="3341" width="5.625" style="46" customWidth="1"/>
    <col min="3342" max="3342" width="18" style="46" customWidth="1"/>
    <col min="3343" max="3584" width="8.75" style="46"/>
    <col min="3585" max="3586" width="4.25" style="46" customWidth="1"/>
    <col min="3587" max="3587" width="29.875" style="46" customWidth="1"/>
    <col min="3588" max="3588" width="3.125" style="46" customWidth="1"/>
    <col min="3589" max="3589" width="22.25" style="46" customWidth="1"/>
    <col min="3590" max="3590" width="3.125" style="46" customWidth="1"/>
    <col min="3591" max="3591" width="31.375" style="46" bestFit="1" customWidth="1"/>
    <col min="3592" max="3592" width="3.5" style="46" customWidth="1"/>
    <col min="3593" max="3593" width="7.625" style="46" customWidth="1"/>
    <col min="3594" max="3594" width="3.5" style="46" customWidth="1"/>
    <col min="3595" max="3595" width="8.75" style="46"/>
    <col min="3596" max="3596" width="3.5" style="46" customWidth="1"/>
    <col min="3597" max="3597" width="5.625" style="46" customWidth="1"/>
    <col min="3598" max="3598" width="18" style="46" customWidth="1"/>
    <col min="3599" max="3840" width="8.75" style="46"/>
    <col min="3841" max="3842" width="4.25" style="46" customWidth="1"/>
    <col min="3843" max="3843" width="29.875" style="46" customWidth="1"/>
    <col min="3844" max="3844" width="3.125" style="46" customWidth="1"/>
    <col min="3845" max="3845" width="22.25" style="46" customWidth="1"/>
    <col min="3846" max="3846" width="3.125" style="46" customWidth="1"/>
    <col min="3847" max="3847" width="31.375" style="46" bestFit="1" customWidth="1"/>
    <col min="3848" max="3848" width="3.5" style="46" customWidth="1"/>
    <col min="3849" max="3849" width="7.625" style="46" customWidth="1"/>
    <col min="3850" max="3850" width="3.5" style="46" customWidth="1"/>
    <col min="3851" max="3851" width="8.75" style="46"/>
    <col min="3852" max="3852" width="3.5" style="46" customWidth="1"/>
    <col min="3853" max="3853" width="5.625" style="46" customWidth="1"/>
    <col min="3854" max="3854" width="18" style="46" customWidth="1"/>
    <col min="3855" max="4096" width="8.75" style="46"/>
    <col min="4097" max="4098" width="4.25" style="46" customWidth="1"/>
    <col min="4099" max="4099" width="29.875" style="46" customWidth="1"/>
    <col min="4100" max="4100" width="3.125" style="46" customWidth="1"/>
    <col min="4101" max="4101" width="22.25" style="46" customWidth="1"/>
    <col min="4102" max="4102" width="3.125" style="46" customWidth="1"/>
    <col min="4103" max="4103" width="31.375" style="46" bestFit="1" customWidth="1"/>
    <col min="4104" max="4104" width="3.5" style="46" customWidth="1"/>
    <col min="4105" max="4105" width="7.625" style="46" customWidth="1"/>
    <col min="4106" max="4106" width="3.5" style="46" customWidth="1"/>
    <col min="4107" max="4107" width="8.75" style="46"/>
    <col min="4108" max="4108" width="3.5" style="46" customWidth="1"/>
    <col min="4109" max="4109" width="5.625" style="46" customWidth="1"/>
    <col min="4110" max="4110" width="18" style="46" customWidth="1"/>
    <col min="4111" max="4352" width="8.75" style="46"/>
    <col min="4353" max="4354" width="4.25" style="46" customWidth="1"/>
    <col min="4355" max="4355" width="29.875" style="46" customWidth="1"/>
    <col min="4356" max="4356" width="3.125" style="46" customWidth="1"/>
    <col min="4357" max="4357" width="22.25" style="46" customWidth="1"/>
    <col min="4358" max="4358" width="3.125" style="46" customWidth="1"/>
    <col min="4359" max="4359" width="31.375" style="46" bestFit="1" customWidth="1"/>
    <col min="4360" max="4360" width="3.5" style="46" customWidth="1"/>
    <col min="4361" max="4361" width="7.625" style="46" customWidth="1"/>
    <col min="4362" max="4362" width="3.5" style="46" customWidth="1"/>
    <col min="4363" max="4363" width="8.75" style="46"/>
    <col min="4364" max="4364" width="3.5" style="46" customWidth="1"/>
    <col min="4365" max="4365" width="5.625" style="46" customWidth="1"/>
    <col min="4366" max="4366" width="18" style="46" customWidth="1"/>
    <col min="4367" max="4608" width="8.75" style="46"/>
    <col min="4609" max="4610" width="4.25" style="46" customWidth="1"/>
    <col min="4611" max="4611" width="29.875" style="46" customWidth="1"/>
    <col min="4612" max="4612" width="3.125" style="46" customWidth="1"/>
    <col min="4613" max="4613" width="22.25" style="46" customWidth="1"/>
    <col min="4614" max="4614" width="3.125" style="46" customWidth="1"/>
    <col min="4615" max="4615" width="31.375" style="46" bestFit="1" customWidth="1"/>
    <col min="4616" max="4616" width="3.5" style="46" customWidth="1"/>
    <col min="4617" max="4617" width="7.625" style="46" customWidth="1"/>
    <col min="4618" max="4618" width="3.5" style="46" customWidth="1"/>
    <col min="4619" max="4619" width="8.75" style="46"/>
    <col min="4620" max="4620" width="3.5" style="46" customWidth="1"/>
    <col min="4621" max="4621" width="5.625" style="46" customWidth="1"/>
    <col min="4622" max="4622" width="18" style="46" customWidth="1"/>
    <col min="4623" max="4864" width="8.75" style="46"/>
    <col min="4865" max="4866" width="4.25" style="46" customWidth="1"/>
    <col min="4867" max="4867" width="29.875" style="46" customWidth="1"/>
    <col min="4868" max="4868" width="3.125" style="46" customWidth="1"/>
    <col min="4869" max="4869" width="22.25" style="46" customWidth="1"/>
    <col min="4870" max="4870" width="3.125" style="46" customWidth="1"/>
    <col min="4871" max="4871" width="31.375" style="46" bestFit="1" customWidth="1"/>
    <col min="4872" max="4872" width="3.5" style="46" customWidth="1"/>
    <col min="4873" max="4873" width="7.625" style="46" customWidth="1"/>
    <col min="4874" max="4874" width="3.5" style="46" customWidth="1"/>
    <col min="4875" max="4875" width="8.75" style="46"/>
    <col min="4876" max="4876" width="3.5" style="46" customWidth="1"/>
    <col min="4877" max="4877" width="5.625" style="46" customWidth="1"/>
    <col min="4878" max="4878" width="18" style="46" customWidth="1"/>
    <col min="4879" max="5120" width="8.75" style="46"/>
    <col min="5121" max="5122" width="4.25" style="46" customWidth="1"/>
    <col min="5123" max="5123" width="29.875" style="46" customWidth="1"/>
    <col min="5124" max="5124" width="3.125" style="46" customWidth="1"/>
    <col min="5125" max="5125" width="22.25" style="46" customWidth="1"/>
    <col min="5126" max="5126" width="3.125" style="46" customWidth="1"/>
    <col min="5127" max="5127" width="31.375" style="46" bestFit="1" customWidth="1"/>
    <col min="5128" max="5128" width="3.5" style="46" customWidth="1"/>
    <col min="5129" max="5129" width="7.625" style="46" customWidth="1"/>
    <col min="5130" max="5130" width="3.5" style="46" customWidth="1"/>
    <col min="5131" max="5131" width="8.75" style="46"/>
    <col min="5132" max="5132" width="3.5" style="46" customWidth="1"/>
    <col min="5133" max="5133" width="5.625" style="46" customWidth="1"/>
    <col min="5134" max="5134" width="18" style="46" customWidth="1"/>
    <col min="5135" max="5376" width="8.75" style="46"/>
    <col min="5377" max="5378" width="4.25" style="46" customWidth="1"/>
    <col min="5379" max="5379" width="29.875" style="46" customWidth="1"/>
    <col min="5380" max="5380" width="3.125" style="46" customWidth="1"/>
    <col min="5381" max="5381" width="22.25" style="46" customWidth="1"/>
    <col min="5382" max="5382" width="3.125" style="46" customWidth="1"/>
    <col min="5383" max="5383" width="31.375" style="46" bestFit="1" customWidth="1"/>
    <col min="5384" max="5384" width="3.5" style="46" customWidth="1"/>
    <col min="5385" max="5385" width="7.625" style="46" customWidth="1"/>
    <col min="5386" max="5386" width="3.5" style="46" customWidth="1"/>
    <col min="5387" max="5387" width="8.75" style="46"/>
    <col min="5388" max="5388" width="3.5" style="46" customWidth="1"/>
    <col min="5389" max="5389" width="5.625" style="46" customWidth="1"/>
    <col min="5390" max="5390" width="18" style="46" customWidth="1"/>
    <col min="5391" max="5632" width="8.75" style="46"/>
    <col min="5633" max="5634" width="4.25" style="46" customWidth="1"/>
    <col min="5635" max="5635" width="29.875" style="46" customWidth="1"/>
    <col min="5636" max="5636" width="3.125" style="46" customWidth="1"/>
    <col min="5637" max="5637" width="22.25" style="46" customWidth="1"/>
    <col min="5638" max="5638" width="3.125" style="46" customWidth="1"/>
    <col min="5639" max="5639" width="31.375" style="46" bestFit="1" customWidth="1"/>
    <col min="5640" max="5640" width="3.5" style="46" customWidth="1"/>
    <col min="5641" max="5641" width="7.625" style="46" customWidth="1"/>
    <col min="5642" max="5642" width="3.5" style="46" customWidth="1"/>
    <col min="5643" max="5643" width="8.75" style="46"/>
    <col min="5644" max="5644" width="3.5" style="46" customWidth="1"/>
    <col min="5645" max="5645" width="5.625" style="46" customWidth="1"/>
    <col min="5646" max="5646" width="18" style="46" customWidth="1"/>
    <col min="5647" max="5888" width="8.75" style="46"/>
    <col min="5889" max="5890" width="4.25" style="46" customWidth="1"/>
    <col min="5891" max="5891" width="29.875" style="46" customWidth="1"/>
    <col min="5892" max="5892" width="3.125" style="46" customWidth="1"/>
    <col min="5893" max="5893" width="22.25" style="46" customWidth="1"/>
    <col min="5894" max="5894" width="3.125" style="46" customWidth="1"/>
    <col min="5895" max="5895" width="31.375" style="46" bestFit="1" customWidth="1"/>
    <col min="5896" max="5896" width="3.5" style="46" customWidth="1"/>
    <col min="5897" max="5897" width="7.625" style="46" customWidth="1"/>
    <col min="5898" max="5898" width="3.5" style="46" customWidth="1"/>
    <col min="5899" max="5899" width="8.75" style="46"/>
    <col min="5900" max="5900" width="3.5" style="46" customWidth="1"/>
    <col min="5901" max="5901" width="5.625" style="46" customWidth="1"/>
    <col min="5902" max="5902" width="18" style="46" customWidth="1"/>
    <col min="5903" max="6144" width="8.75" style="46"/>
    <col min="6145" max="6146" width="4.25" style="46" customWidth="1"/>
    <col min="6147" max="6147" width="29.875" style="46" customWidth="1"/>
    <col min="6148" max="6148" width="3.125" style="46" customWidth="1"/>
    <col min="6149" max="6149" width="22.25" style="46" customWidth="1"/>
    <col min="6150" max="6150" width="3.125" style="46" customWidth="1"/>
    <col min="6151" max="6151" width="31.375" style="46" bestFit="1" customWidth="1"/>
    <col min="6152" max="6152" width="3.5" style="46" customWidth="1"/>
    <col min="6153" max="6153" width="7.625" style="46" customWidth="1"/>
    <col min="6154" max="6154" width="3.5" style="46" customWidth="1"/>
    <col min="6155" max="6155" width="8.75" style="46"/>
    <col min="6156" max="6156" width="3.5" style="46" customWidth="1"/>
    <col min="6157" max="6157" width="5.625" style="46" customWidth="1"/>
    <col min="6158" max="6158" width="18" style="46" customWidth="1"/>
    <col min="6159" max="6400" width="8.75" style="46"/>
    <col min="6401" max="6402" width="4.25" style="46" customWidth="1"/>
    <col min="6403" max="6403" width="29.875" style="46" customWidth="1"/>
    <col min="6404" max="6404" width="3.125" style="46" customWidth="1"/>
    <col min="6405" max="6405" width="22.25" style="46" customWidth="1"/>
    <col min="6406" max="6406" width="3.125" style="46" customWidth="1"/>
    <col min="6407" max="6407" width="31.375" style="46" bestFit="1" customWidth="1"/>
    <col min="6408" max="6408" width="3.5" style="46" customWidth="1"/>
    <col min="6409" max="6409" width="7.625" style="46" customWidth="1"/>
    <col min="6410" max="6410" width="3.5" style="46" customWidth="1"/>
    <col min="6411" max="6411" width="8.75" style="46"/>
    <col min="6412" max="6412" width="3.5" style="46" customWidth="1"/>
    <col min="6413" max="6413" width="5.625" style="46" customWidth="1"/>
    <col min="6414" max="6414" width="18" style="46" customWidth="1"/>
    <col min="6415" max="6656" width="8.75" style="46"/>
    <col min="6657" max="6658" width="4.25" style="46" customWidth="1"/>
    <col min="6659" max="6659" width="29.875" style="46" customWidth="1"/>
    <col min="6660" max="6660" width="3.125" style="46" customWidth="1"/>
    <col min="6661" max="6661" width="22.25" style="46" customWidth="1"/>
    <col min="6662" max="6662" width="3.125" style="46" customWidth="1"/>
    <col min="6663" max="6663" width="31.375" style="46" bestFit="1" customWidth="1"/>
    <col min="6664" max="6664" width="3.5" style="46" customWidth="1"/>
    <col min="6665" max="6665" width="7.625" style="46" customWidth="1"/>
    <col min="6666" max="6666" width="3.5" style="46" customWidth="1"/>
    <col min="6667" max="6667" width="8.75" style="46"/>
    <col min="6668" max="6668" width="3.5" style="46" customWidth="1"/>
    <col min="6669" max="6669" width="5.625" style="46" customWidth="1"/>
    <col min="6670" max="6670" width="18" style="46" customWidth="1"/>
    <col min="6671" max="6912" width="8.75" style="46"/>
    <col min="6913" max="6914" width="4.25" style="46" customWidth="1"/>
    <col min="6915" max="6915" width="29.875" style="46" customWidth="1"/>
    <col min="6916" max="6916" width="3.125" style="46" customWidth="1"/>
    <col min="6917" max="6917" width="22.25" style="46" customWidth="1"/>
    <col min="6918" max="6918" width="3.125" style="46" customWidth="1"/>
    <col min="6919" max="6919" width="31.375" style="46" bestFit="1" customWidth="1"/>
    <col min="6920" max="6920" width="3.5" style="46" customWidth="1"/>
    <col min="6921" max="6921" width="7.625" style="46" customWidth="1"/>
    <col min="6922" max="6922" width="3.5" style="46" customWidth="1"/>
    <col min="6923" max="6923" width="8.75" style="46"/>
    <col min="6924" max="6924" width="3.5" style="46" customWidth="1"/>
    <col min="6925" max="6925" width="5.625" style="46" customWidth="1"/>
    <col min="6926" max="6926" width="18" style="46" customWidth="1"/>
    <col min="6927" max="7168" width="8.75" style="46"/>
    <col min="7169" max="7170" width="4.25" style="46" customWidth="1"/>
    <col min="7171" max="7171" width="29.875" style="46" customWidth="1"/>
    <col min="7172" max="7172" width="3.125" style="46" customWidth="1"/>
    <col min="7173" max="7173" width="22.25" style="46" customWidth="1"/>
    <col min="7174" max="7174" width="3.125" style="46" customWidth="1"/>
    <col min="7175" max="7175" width="31.375" style="46" bestFit="1" customWidth="1"/>
    <col min="7176" max="7176" width="3.5" style="46" customWidth="1"/>
    <col min="7177" max="7177" width="7.625" style="46" customWidth="1"/>
    <col min="7178" max="7178" width="3.5" style="46" customWidth="1"/>
    <col min="7179" max="7179" width="8.75" style="46"/>
    <col min="7180" max="7180" width="3.5" style="46" customWidth="1"/>
    <col min="7181" max="7181" width="5.625" style="46" customWidth="1"/>
    <col min="7182" max="7182" width="18" style="46" customWidth="1"/>
    <col min="7183" max="7424" width="8.75" style="46"/>
    <col min="7425" max="7426" width="4.25" style="46" customWidth="1"/>
    <col min="7427" max="7427" width="29.875" style="46" customWidth="1"/>
    <col min="7428" max="7428" width="3.125" style="46" customWidth="1"/>
    <col min="7429" max="7429" width="22.25" style="46" customWidth="1"/>
    <col min="7430" max="7430" width="3.125" style="46" customWidth="1"/>
    <col min="7431" max="7431" width="31.375" style="46" bestFit="1" customWidth="1"/>
    <col min="7432" max="7432" width="3.5" style="46" customWidth="1"/>
    <col min="7433" max="7433" width="7.625" style="46" customWidth="1"/>
    <col min="7434" max="7434" width="3.5" style="46" customWidth="1"/>
    <col min="7435" max="7435" width="8.75" style="46"/>
    <col min="7436" max="7436" width="3.5" style="46" customWidth="1"/>
    <col min="7437" max="7437" width="5.625" style="46" customWidth="1"/>
    <col min="7438" max="7438" width="18" style="46" customWidth="1"/>
    <col min="7439" max="7680" width="8.75" style="46"/>
    <col min="7681" max="7682" width="4.25" style="46" customWidth="1"/>
    <col min="7683" max="7683" width="29.875" style="46" customWidth="1"/>
    <col min="7684" max="7684" width="3.125" style="46" customWidth="1"/>
    <col min="7685" max="7685" width="22.25" style="46" customWidth="1"/>
    <col min="7686" max="7686" width="3.125" style="46" customWidth="1"/>
    <col min="7687" max="7687" width="31.375" style="46" bestFit="1" customWidth="1"/>
    <col min="7688" max="7688" width="3.5" style="46" customWidth="1"/>
    <col min="7689" max="7689" width="7.625" style="46" customWidth="1"/>
    <col min="7690" max="7690" width="3.5" style="46" customWidth="1"/>
    <col min="7691" max="7691" width="8.75" style="46"/>
    <col min="7692" max="7692" width="3.5" style="46" customWidth="1"/>
    <col min="7693" max="7693" width="5.625" style="46" customWidth="1"/>
    <col min="7694" max="7694" width="18" style="46" customWidth="1"/>
    <col min="7695" max="7936" width="8.75" style="46"/>
    <col min="7937" max="7938" width="4.25" style="46" customWidth="1"/>
    <col min="7939" max="7939" width="29.875" style="46" customWidth="1"/>
    <col min="7940" max="7940" width="3.125" style="46" customWidth="1"/>
    <col min="7941" max="7941" width="22.25" style="46" customWidth="1"/>
    <col min="7942" max="7942" width="3.125" style="46" customWidth="1"/>
    <col min="7943" max="7943" width="31.375" style="46" bestFit="1" customWidth="1"/>
    <col min="7944" max="7944" width="3.5" style="46" customWidth="1"/>
    <col min="7945" max="7945" width="7.625" style="46" customWidth="1"/>
    <col min="7946" max="7946" width="3.5" style="46" customWidth="1"/>
    <col min="7947" max="7947" width="8.75" style="46"/>
    <col min="7948" max="7948" width="3.5" style="46" customWidth="1"/>
    <col min="7949" max="7949" width="5.625" style="46" customWidth="1"/>
    <col min="7950" max="7950" width="18" style="46" customWidth="1"/>
    <col min="7951" max="8192" width="8.75" style="46"/>
    <col min="8193" max="8194" width="4.25" style="46" customWidth="1"/>
    <col min="8195" max="8195" width="29.875" style="46" customWidth="1"/>
    <col min="8196" max="8196" width="3.125" style="46" customWidth="1"/>
    <col min="8197" max="8197" width="22.25" style="46" customWidth="1"/>
    <col min="8198" max="8198" width="3.125" style="46" customWidth="1"/>
    <col min="8199" max="8199" width="31.375" style="46" bestFit="1" customWidth="1"/>
    <col min="8200" max="8200" width="3.5" style="46" customWidth="1"/>
    <col min="8201" max="8201" width="7.625" style="46" customWidth="1"/>
    <col min="8202" max="8202" width="3.5" style="46" customWidth="1"/>
    <col min="8203" max="8203" width="8.75" style="46"/>
    <col min="8204" max="8204" width="3.5" style="46" customWidth="1"/>
    <col min="8205" max="8205" width="5.625" style="46" customWidth="1"/>
    <col min="8206" max="8206" width="18" style="46" customWidth="1"/>
    <col min="8207" max="8448" width="8.75" style="46"/>
    <col min="8449" max="8450" width="4.25" style="46" customWidth="1"/>
    <col min="8451" max="8451" width="29.875" style="46" customWidth="1"/>
    <col min="8452" max="8452" width="3.125" style="46" customWidth="1"/>
    <col min="8453" max="8453" width="22.25" style="46" customWidth="1"/>
    <col min="8454" max="8454" width="3.125" style="46" customWidth="1"/>
    <col min="8455" max="8455" width="31.375" style="46" bestFit="1" customWidth="1"/>
    <col min="8456" max="8456" width="3.5" style="46" customWidth="1"/>
    <col min="8457" max="8457" width="7.625" style="46" customWidth="1"/>
    <col min="8458" max="8458" width="3.5" style="46" customWidth="1"/>
    <col min="8459" max="8459" width="8.75" style="46"/>
    <col min="8460" max="8460" width="3.5" style="46" customWidth="1"/>
    <col min="8461" max="8461" width="5.625" style="46" customWidth="1"/>
    <col min="8462" max="8462" width="18" style="46" customWidth="1"/>
    <col min="8463" max="8704" width="8.75" style="46"/>
    <col min="8705" max="8706" width="4.25" style="46" customWidth="1"/>
    <col min="8707" max="8707" width="29.875" style="46" customWidth="1"/>
    <col min="8708" max="8708" width="3.125" style="46" customWidth="1"/>
    <col min="8709" max="8709" width="22.25" style="46" customWidth="1"/>
    <col min="8710" max="8710" width="3.125" style="46" customWidth="1"/>
    <col min="8711" max="8711" width="31.375" style="46" bestFit="1" customWidth="1"/>
    <col min="8712" max="8712" width="3.5" style="46" customWidth="1"/>
    <col min="8713" max="8713" width="7.625" style="46" customWidth="1"/>
    <col min="8714" max="8714" width="3.5" style="46" customWidth="1"/>
    <col min="8715" max="8715" width="8.75" style="46"/>
    <col min="8716" max="8716" width="3.5" style="46" customWidth="1"/>
    <col min="8717" max="8717" width="5.625" style="46" customWidth="1"/>
    <col min="8718" max="8718" width="18" style="46" customWidth="1"/>
    <col min="8719" max="8960" width="8.75" style="46"/>
    <col min="8961" max="8962" width="4.25" style="46" customWidth="1"/>
    <col min="8963" max="8963" width="29.875" style="46" customWidth="1"/>
    <col min="8964" max="8964" width="3.125" style="46" customWidth="1"/>
    <col min="8965" max="8965" width="22.25" style="46" customWidth="1"/>
    <col min="8966" max="8966" width="3.125" style="46" customWidth="1"/>
    <col min="8967" max="8967" width="31.375" style="46" bestFit="1" customWidth="1"/>
    <col min="8968" max="8968" width="3.5" style="46" customWidth="1"/>
    <col min="8969" max="8969" width="7.625" style="46" customWidth="1"/>
    <col min="8970" max="8970" width="3.5" style="46" customWidth="1"/>
    <col min="8971" max="8971" width="8.75" style="46"/>
    <col min="8972" max="8972" width="3.5" style="46" customWidth="1"/>
    <col min="8973" max="8973" width="5.625" style="46" customWidth="1"/>
    <col min="8974" max="8974" width="18" style="46" customWidth="1"/>
    <col min="8975" max="9216" width="8.75" style="46"/>
    <col min="9217" max="9218" width="4.25" style="46" customWidth="1"/>
    <col min="9219" max="9219" width="29.875" style="46" customWidth="1"/>
    <col min="9220" max="9220" width="3.125" style="46" customWidth="1"/>
    <col min="9221" max="9221" width="22.25" style="46" customWidth="1"/>
    <col min="9222" max="9222" width="3.125" style="46" customWidth="1"/>
    <col min="9223" max="9223" width="31.375" style="46" bestFit="1" customWidth="1"/>
    <col min="9224" max="9224" width="3.5" style="46" customWidth="1"/>
    <col min="9225" max="9225" width="7.625" style="46" customWidth="1"/>
    <col min="9226" max="9226" width="3.5" style="46" customWidth="1"/>
    <col min="9227" max="9227" width="8.75" style="46"/>
    <col min="9228" max="9228" width="3.5" style="46" customWidth="1"/>
    <col min="9229" max="9229" width="5.625" style="46" customWidth="1"/>
    <col min="9230" max="9230" width="18" style="46" customWidth="1"/>
    <col min="9231" max="9472" width="8.75" style="46"/>
    <col min="9473" max="9474" width="4.25" style="46" customWidth="1"/>
    <col min="9475" max="9475" width="29.875" style="46" customWidth="1"/>
    <col min="9476" max="9476" width="3.125" style="46" customWidth="1"/>
    <col min="9477" max="9477" width="22.25" style="46" customWidth="1"/>
    <col min="9478" max="9478" width="3.125" style="46" customWidth="1"/>
    <col min="9479" max="9479" width="31.375" style="46" bestFit="1" customWidth="1"/>
    <col min="9480" max="9480" width="3.5" style="46" customWidth="1"/>
    <col min="9481" max="9481" width="7.625" style="46" customWidth="1"/>
    <col min="9482" max="9482" width="3.5" style="46" customWidth="1"/>
    <col min="9483" max="9483" width="8.75" style="46"/>
    <col min="9484" max="9484" width="3.5" style="46" customWidth="1"/>
    <col min="9485" max="9485" width="5.625" style="46" customWidth="1"/>
    <col min="9486" max="9486" width="18" style="46" customWidth="1"/>
    <col min="9487" max="9728" width="8.75" style="46"/>
    <col min="9729" max="9730" width="4.25" style="46" customWidth="1"/>
    <col min="9731" max="9731" width="29.875" style="46" customWidth="1"/>
    <col min="9732" max="9732" width="3.125" style="46" customWidth="1"/>
    <col min="9733" max="9733" width="22.25" style="46" customWidth="1"/>
    <col min="9734" max="9734" width="3.125" style="46" customWidth="1"/>
    <col min="9735" max="9735" width="31.375" style="46" bestFit="1" customWidth="1"/>
    <col min="9736" max="9736" width="3.5" style="46" customWidth="1"/>
    <col min="9737" max="9737" width="7.625" style="46" customWidth="1"/>
    <col min="9738" max="9738" width="3.5" style="46" customWidth="1"/>
    <col min="9739" max="9739" width="8.75" style="46"/>
    <col min="9740" max="9740" width="3.5" style="46" customWidth="1"/>
    <col min="9741" max="9741" width="5.625" style="46" customWidth="1"/>
    <col min="9742" max="9742" width="18" style="46" customWidth="1"/>
    <col min="9743" max="9984" width="8.75" style="46"/>
    <col min="9985" max="9986" width="4.25" style="46" customWidth="1"/>
    <col min="9987" max="9987" width="29.875" style="46" customWidth="1"/>
    <col min="9988" max="9988" width="3.125" style="46" customWidth="1"/>
    <col min="9989" max="9989" width="22.25" style="46" customWidth="1"/>
    <col min="9990" max="9990" width="3.125" style="46" customWidth="1"/>
    <col min="9991" max="9991" width="31.375" style="46" bestFit="1" customWidth="1"/>
    <col min="9992" max="9992" width="3.5" style="46" customWidth="1"/>
    <col min="9993" max="9993" width="7.625" style="46" customWidth="1"/>
    <col min="9994" max="9994" width="3.5" style="46" customWidth="1"/>
    <col min="9995" max="9995" width="8.75" style="46"/>
    <col min="9996" max="9996" width="3.5" style="46" customWidth="1"/>
    <col min="9997" max="9997" width="5.625" style="46" customWidth="1"/>
    <col min="9998" max="9998" width="18" style="46" customWidth="1"/>
    <col min="9999" max="10240" width="8.75" style="46"/>
    <col min="10241" max="10242" width="4.25" style="46" customWidth="1"/>
    <col min="10243" max="10243" width="29.875" style="46" customWidth="1"/>
    <col min="10244" max="10244" width="3.125" style="46" customWidth="1"/>
    <col min="10245" max="10245" width="22.25" style="46" customWidth="1"/>
    <col min="10246" max="10246" width="3.125" style="46" customWidth="1"/>
    <col min="10247" max="10247" width="31.375" style="46" bestFit="1" customWidth="1"/>
    <col min="10248" max="10248" width="3.5" style="46" customWidth="1"/>
    <col min="10249" max="10249" width="7.625" style="46" customWidth="1"/>
    <col min="10250" max="10250" width="3.5" style="46" customWidth="1"/>
    <col min="10251" max="10251" width="8.75" style="46"/>
    <col min="10252" max="10252" width="3.5" style="46" customWidth="1"/>
    <col min="10253" max="10253" width="5.625" style="46" customWidth="1"/>
    <col min="10254" max="10254" width="18" style="46" customWidth="1"/>
    <col min="10255" max="10496" width="8.75" style="46"/>
    <col min="10497" max="10498" width="4.25" style="46" customWidth="1"/>
    <col min="10499" max="10499" width="29.875" style="46" customWidth="1"/>
    <col min="10500" max="10500" width="3.125" style="46" customWidth="1"/>
    <col min="10501" max="10501" width="22.25" style="46" customWidth="1"/>
    <col min="10502" max="10502" width="3.125" style="46" customWidth="1"/>
    <col min="10503" max="10503" width="31.375" style="46" bestFit="1" customWidth="1"/>
    <col min="10504" max="10504" width="3.5" style="46" customWidth="1"/>
    <col min="10505" max="10505" width="7.625" style="46" customWidth="1"/>
    <col min="10506" max="10506" width="3.5" style="46" customWidth="1"/>
    <col min="10507" max="10507" width="8.75" style="46"/>
    <col min="10508" max="10508" width="3.5" style="46" customWidth="1"/>
    <col min="10509" max="10509" width="5.625" style="46" customWidth="1"/>
    <col min="10510" max="10510" width="18" style="46" customWidth="1"/>
    <col min="10511" max="10752" width="8.75" style="46"/>
    <col min="10753" max="10754" width="4.25" style="46" customWidth="1"/>
    <col min="10755" max="10755" width="29.875" style="46" customWidth="1"/>
    <col min="10756" max="10756" width="3.125" style="46" customWidth="1"/>
    <col min="10757" max="10757" width="22.25" style="46" customWidth="1"/>
    <col min="10758" max="10758" width="3.125" style="46" customWidth="1"/>
    <col min="10759" max="10759" width="31.375" style="46" bestFit="1" customWidth="1"/>
    <col min="10760" max="10760" width="3.5" style="46" customWidth="1"/>
    <col min="10761" max="10761" width="7.625" style="46" customWidth="1"/>
    <col min="10762" max="10762" width="3.5" style="46" customWidth="1"/>
    <col min="10763" max="10763" width="8.75" style="46"/>
    <col min="10764" max="10764" width="3.5" style="46" customWidth="1"/>
    <col min="10765" max="10765" width="5.625" style="46" customWidth="1"/>
    <col min="10766" max="10766" width="18" style="46" customWidth="1"/>
    <col min="10767" max="11008" width="8.75" style="46"/>
    <col min="11009" max="11010" width="4.25" style="46" customWidth="1"/>
    <col min="11011" max="11011" width="29.875" style="46" customWidth="1"/>
    <col min="11012" max="11012" width="3.125" style="46" customWidth="1"/>
    <col min="11013" max="11013" width="22.25" style="46" customWidth="1"/>
    <col min="11014" max="11014" width="3.125" style="46" customWidth="1"/>
    <col min="11015" max="11015" width="31.375" style="46" bestFit="1" customWidth="1"/>
    <col min="11016" max="11016" width="3.5" style="46" customWidth="1"/>
    <col min="11017" max="11017" width="7.625" style="46" customWidth="1"/>
    <col min="11018" max="11018" width="3.5" style="46" customWidth="1"/>
    <col min="11019" max="11019" width="8.75" style="46"/>
    <col min="11020" max="11020" width="3.5" style="46" customWidth="1"/>
    <col min="11021" max="11021" width="5.625" style="46" customWidth="1"/>
    <col min="11022" max="11022" width="18" style="46" customWidth="1"/>
    <col min="11023" max="11264" width="8.75" style="46"/>
    <col min="11265" max="11266" width="4.25" style="46" customWidth="1"/>
    <col min="11267" max="11267" width="29.875" style="46" customWidth="1"/>
    <col min="11268" max="11268" width="3.125" style="46" customWidth="1"/>
    <col min="11269" max="11269" width="22.25" style="46" customWidth="1"/>
    <col min="11270" max="11270" width="3.125" style="46" customWidth="1"/>
    <col min="11271" max="11271" width="31.375" style="46" bestFit="1" customWidth="1"/>
    <col min="11272" max="11272" width="3.5" style="46" customWidth="1"/>
    <col min="11273" max="11273" width="7.625" style="46" customWidth="1"/>
    <col min="11274" max="11274" width="3.5" style="46" customWidth="1"/>
    <col min="11275" max="11275" width="8.75" style="46"/>
    <col min="11276" max="11276" width="3.5" style="46" customWidth="1"/>
    <col min="11277" max="11277" width="5.625" style="46" customWidth="1"/>
    <col min="11278" max="11278" width="18" style="46" customWidth="1"/>
    <col min="11279" max="11520" width="8.75" style="46"/>
    <col min="11521" max="11522" width="4.25" style="46" customWidth="1"/>
    <col min="11523" max="11523" width="29.875" style="46" customWidth="1"/>
    <col min="11524" max="11524" width="3.125" style="46" customWidth="1"/>
    <col min="11525" max="11525" width="22.25" style="46" customWidth="1"/>
    <col min="11526" max="11526" width="3.125" style="46" customWidth="1"/>
    <col min="11527" max="11527" width="31.375" style="46" bestFit="1" customWidth="1"/>
    <col min="11528" max="11528" width="3.5" style="46" customWidth="1"/>
    <col min="11529" max="11529" width="7.625" style="46" customWidth="1"/>
    <col min="11530" max="11530" width="3.5" style="46" customWidth="1"/>
    <col min="11531" max="11531" width="8.75" style="46"/>
    <col min="11532" max="11532" width="3.5" style="46" customWidth="1"/>
    <col min="11533" max="11533" width="5.625" style="46" customWidth="1"/>
    <col min="11534" max="11534" width="18" style="46" customWidth="1"/>
    <col min="11535" max="11776" width="8.75" style="46"/>
    <col min="11777" max="11778" width="4.25" style="46" customWidth="1"/>
    <col min="11779" max="11779" width="29.875" style="46" customWidth="1"/>
    <col min="11780" max="11780" width="3.125" style="46" customWidth="1"/>
    <col min="11781" max="11781" width="22.25" style="46" customWidth="1"/>
    <col min="11782" max="11782" width="3.125" style="46" customWidth="1"/>
    <col min="11783" max="11783" width="31.375" style="46" bestFit="1" customWidth="1"/>
    <col min="11784" max="11784" width="3.5" style="46" customWidth="1"/>
    <col min="11785" max="11785" width="7.625" style="46" customWidth="1"/>
    <col min="11786" max="11786" width="3.5" style="46" customWidth="1"/>
    <col min="11787" max="11787" width="8.75" style="46"/>
    <col min="11788" max="11788" width="3.5" style="46" customWidth="1"/>
    <col min="11789" max="11789" width="5.625" style="46" customWidth="1"/>
    <col min="11790" max="11790" width="18" style="46" customWidth="1"/>
    <col min="11791" max="12032" width="8.75" style="46"/>
    <col min="12033" max="12034" width="4.25" style="46" customWidth="1"/>
    <col min="12035" max="12035" width="29.875" style="46" customWidth="1"/>
    <col min="12036" max="12036" width="3.125" style="46" customWidth="1"/>
    <col min="12037" max="12037" width="22.25" style="46" customWidth="1"/>
    <col min="12038" max="12038" width="3.125" style="46" customWidth="1"/>
    <col min="12039" max="12039" width="31.375" style="46" bestFit="1" customWidth="1"/>
    <col min="12040" max="12040" width="3.5" style="46" customWidth="1"/>
    <col min="12041" max="12041" width="7.625" style="46" customWidth="1"/>
    <col min="12042" max="12042" width="3.5" style="46" customWidth="1"/>
    <col min="12043" max="12043" width="8.75" style="46"/>
    <col min="12044" max="12044" width="3.5" style="46" customWidth="1"/>
    <col min="12045" max="12045" width="5.625" style="46" customWidth="1"/>
    <col min="12046" max="12046" width="18" style="46" customWidth="1"/>
    <col min="12047" max="12288" width="8.75" style="46"/>
    <col min="12289" max="12290" width="4.25" style="46" customWidth="1"/>
    <col min="12291" max="12291" width="29.875" style="46" customWidth="1"/>
    <col min="12292" max="12292" width="3.125" style="46" customWidth="1"/>
    <col min="12293" max="12293" width="22.25" style="46" customWidth="1"/>
    <col min="12294" max="12294" width="3.125" style="46" customWidth="1"/>
    <col min="12295" max="12295" width="31.375" style="46" bestFit="1" customWidth="1"/>
    <col min="12296" max="12296" width="3.5" style="46" customWidth="1"/>
    <col min="12297" max="12297" width="7.625" style="46" customWidth="1"/>
    <col min="12298" max="12298" width="3.5" style="46" customWidth="1"/>
    <col min="12299" max="12299" width="8.75" style="46"/>
    <col min="12300" max="12300" width="3.5" style="46" customWidth="1"/>
    <col min="12301" max="12301" width="5.625" style="46" customWidth="1"/>
    <col min="12302" max="12302" width="18" style="46" customWidth="1"/>
    <col min="12303" max="12544" width="8.75" style="46"/>
    <col min="12545" max="12546" width="4.25" style="46" customWidth="1"/>
    <col min="12547" max="12547" width="29.875" style="46" customWidth="1"/>
    <col min="12548" max="12548" width="3.125" style="46" customWidth="1"/>
    <col min="12549" max="12549" width="22.25" style="46" customWidth="1"/>
    <col min="12550" max="12550" width="3.125" style="46" customWidth="1"/>
    <col min="12551" max="12551" width="31.375" style="46" bestFit="1" customWidth="1"/>
    <col min="12552" max="12552" width="3.5" style="46" customWidth="1"/>
    <col min="12553" max="12553" width="7.625" style="46" customWidth="1"/>
    <col min="12554" max="12554" width="3.5" style="46" customWidth="1"/>
    <col min="12555" max="12555" width="8.75" style="46"/>
    <col min="12556" max="12556" width="3.5" style="46" customWidth="1"/>
    <col min="12557" max="12557" width="5.625" style="46" customWidth="1"/>
    <col min="12558" max="12558" width="18" style="46" customWidth="1"/>
    <col min="12559" max="12800" width="8.75" style="46"/>
    <col min="12801" max="12802" width="4.25" style="46" customWidth="1"/>
    <col min="12803" max="12803" width="29.875" style="46" customWidth="1"/>
    <col min="12804" max="12804" width="3.125" style="46" customWidth="1"/>
    <col min="12805" max="12805" width="22.25" style="46" customWidth="1"/>
    <col min="12806" max="12806" width="3.125" style="46" customWidth="1"/>
    <col min="12807" max="12807" width="31.375" style="46" bestFit="1" customWidth="1"/>
    <col min="12808" max="12808" width="3.5" style="46" customWidth="1"/>
    <col min="12809" max="12809" width="7.625" style="46" customWidth="1"/>
    <col min="12810" max="12810" width="3.5" style="46" customWidth="1"/>
    <col min="12811" max="12811" width="8.75" style="46"/>
    <col min="12812" max="12812" width="3.5" style="46" customWidth="1"/>
    <col min="12813" max="12813" width="5.625" style="46" customWidth="1"/>
    <col min="12814" max="12814" width="18" style="46" customWidth="1"/>
    <col min="12815" max="13056" width="8.75" style="46"/>
    <col min="13057" max="13058" width="4.25" style="46" customWidth="1"/>
    <col min="13059" max="13059" width="29.875" style="46" customWidth="1"/>
    <col min="13060" max="13060" width="3.125" style="46" customWidth="1"/>
    <col min="13061" max="13061" width="22.25" style="46" customWidth="1"/>
    <col min="13062" max="13062" width="3.125" style="46" customWidth="1"/>
    <col min="13063" max="13063" width="31.375" style="46" bestFit="1" customWidth="1"/>
    <col min="13064" max="13064" width="3.5" style="46" customWidth="1"/>
    <col min="13065" max="13065" width="7.625" style="46" customWidth="1"/>
    <col min="13066" max="13066" width="3.5" style="46" customWidth="1"/>
    <col min="13067" max="13067" width="8.75" style="46"/>
    <col min="13068" max="13068" width="3.5" style="46" customWidth="1"/>
    <col min="13069" max="13069" width="5.625" style="46" customWidth="1"/>
    <col min="13070" max="13070" width="18" style="46" customWidth="1"/>
    <col min="13071" max="13312" width="8.75" style="46"/>
    <col min="13313" max="13314" width="4.25" style="46" customWidth="1"/>
    <col min="13315" max="13315" width="29.875" style="46" customWidth="1"/>
    <col min="13316" max="13316" width="3.125" style="46" customWidth="1"/>
    <col min="13317" max="13317" width="22.25" style="46" customWidth="1"/>
    <col min="13318" max="13318" width="3.125" style="46" customWidth="1"/>
    <col min="13319" max="13319" width="31.375" style="46" bestFit="1" customWidth="1"/>
    <col min="13320" max="13320" width="3.5" style="46" customWidth="1"/>
    <col min="13321" max="13321" width="7.625" style="46" customWidth="1"/>
    <col min="13322" max="13322" width="3.5" style="46" customWidth="1"/>
    <col min="13323" max="13323" width="8.75" style="46"/>
    <col min="13324" max="13324" width="3.5" style="46" customWidth="1"/>
    <col min="13325" max="13325" width="5.625" style="46" customWidth="1"/>
    <col min="13326" max="13326" width="18" style="46" customWidth="1"/>
    <col min="13327" max="13568" width="8.75" style="46"/>
    <col min="13569" max="13570" width="4.25" style="46" customWidth="1"/>
    <col min="13571" max="13571" width="29.875" style="46" customWidth="1"/>
    <col min="13572" max="13572" width="3.125" style="46" customWidth="1"/>
    <col min="13573" max="13573" width="22.25" style="46" customWidth="1"/>
    <col min="13574" max="13574" width="3.125" style="46" customWidth="1"/>
    <col min="13575" max="13575" width="31.375" style="46" bestFit="1" customWidth="1"/>
    <col min="13576" max="13576" width="3.5" style="46" customWidth="1"/>
    <col min="13577" max="13577" width="7.625" style="46" customWidth="1"/>
    <col min="13578" max="13578" width="3.5" style="46" customWidth="1"/>
    <col min="13579" max="13579" width="8.75" style="46"/>
    <col min="13580" max="13580" width="3.5" style="46" customWidth="1"/>
    <col min="13581" max="13581" width="5.625" style="46" customWidth="1"/>
    <col min="13582" max="13582" width="18" style="46" customWidth="1"/>
    <col min="13583" max="13824" width="8.75" style="46"/>
    <col min="13825" max="13826" width="4.25" style="46" customWidth="1"/>
    <col min="13827" max="13827" width="29.875" style="46" customWidth="1"/>
    <col min="13828" max="13828" width="3.125" style="46" customWidth="1"/>
    <col min="13829" max="13829" width="22.25" style="46" customWidth="1"/>
    <col min="13830" max="13830" width="3.125" style="46" customWidth="1"/>
    <col min="13831" max="13831" width="31.375" style="46" bestFit="1" customWidth="1"/>
    <col min="13832" max="13832" width="3.5" style="46" customWidth="1"/>
    <col min="13833" max="13833" width="7.625" style="46" customWidth="1"/>
    <col min="13834" max="13834" width="3.5" style="46" customWidth="1"/>
    <col min="13835" max="13835" width="8.75" style="46"/>
    <col min="13836" max="13836" width="3.5" style="46" customWidth="1"/>
    <col min="13837" max="13837" width="5.625" style="46" customWidth="1"/>
    <col min="13838" max="13838" width="18" style="46" customWidth="1"/>
    <col min="13839" max="14080" width="8.75" style="46"/>
    <col min="14081" max="14082" width="4.25" style="46" customWidth="1"/>
    <col min="14083" max="14083" width="29.875" style="46" customWidth="1"/>
    <col min="14084" max="14084" width="3.125" style="46" customWidth="1"/>
    <col min="14085" max="14085" width="22.25" style="46" customWidth="1"/>
    <col min="14086" max="14086" width="3.125" style="46" customWidth="1"/>
    <col min="14087" max="14087" width="31.375" style="46" bestFit="1" customWidth="1"/>
    <col min="14088" max="14088" width="3.5" style="46" customWidth="1"/>
    <col min="14089" max="14089" width="7.625" style="46" customWidth="1"/>
    <col min="14090" max="14090" width="3.5" style="46" customWidth="1"/>
    <col min="14091" max="14091" width="8.75" style="46"/>
    <col min="14092" max="14092" width="3.5" style="46" customWidth="1"/>
    <col min="14093" max="14093" width="5.625" style="46" customWidth="1"/>
    <col min="14094" max="14094" width="18" style="46" customWidth="1"/>
    <col min="14095" max="14336" width="8.75" style="46"/>
    <col min="14337" max="14338" width="4.25" style="46" customWidth="1"/>
    <col min="14339" max="14339" width="29.875" style="46" customWidth="1"/>
    <col min="14340" max="14340" width="3.125" style="46" customWidth="1"/>
    <col min="14341" max="14341" width="22.25" style="46" customWidth="1"/>
    <col min="14342" max="14342" width="3.125" style="46" customWidth="1"/>
    <col min="14343" max="14343" width="31.375" style="46" bestFit="1" customWidth="1"/>
    <col min="14344" max="14344" width="3.5" style="46" customWidth="1"/>
    <col min="14345" max="14345" width="7.625" style="46" customWidth="1"/>
    <col min="14346" max="14346" width="3.5" style="46" customWidth="1"/>
    <col min="14347" max="14347" width="8.75" style="46"/>
    <col min="14348" max="14348" width="3.5" style="46" customWidth="1"/>
    <col min="14349" max="14349" width="5.625" style="46" customWidth="1"/>
    <col min="14350" max="14350" width="18" style="46" customWidth="1"/>
    <col min="14351" max="14592" width="8.75" style="46"/>
    <col min="14593" max="14594" width="4.25" style="46" customWidth="1"/>
    <col min="14595" max="14595" width="29.875" style="46" customWidth="1"/>
    <col min="14596" max="14596" width="3.125" style="46" customWidth="1"/>
    <col min="14597" max="14597" width="22.25" style="46" customWidth="1"/>
    <col min="14598" max="14598" width="3.125" style="46" customWidth="1"/>
    <col min="14599" max="14599" width="31.375" style="46" bestFit="1" customWidth="1"/>
    <col min="14600" max="14600" width="3.5" style="46" customWidth="1"/>
    <col min="14601" max="14601" width="7.625" style="46" customWidth="1"/>
    <col min="14602" max="14602" width="3.5" style="46" customWidth="1"/>
    <col min="14603" max="14603" width="8.75" style="46"/>
    <col min="14604" max="14604" width="3.5" style="46" customWidth="1"/>
    <col min="14605" max="14605" width="5.625" style="46" customWidth="1"/>
    <col min="14606" max="14606" width="18" style="46" customWidth="1"/>
    <col min="14607" max="14848" width="8.75" style="46"/>
    <col min="14849" max="14850" width="4.25" style="46" customWidth="1"/>
    <col min="14851" max="14851" width="29.875" style="46" customWidth="1"/>
    <col min="14852" max="14852" width="3.125" style="46" customWidth="1"/>
    <col min="14853" max="14853" width="22.25" style="46" customWidth="1"/>
    <col min="14854" max="14854" width="3.125" style="46" customWidth="1"/>
    <col min="14855" max="14855" width="31.375" style="46" bestFit="1" customWidth="1"/>
    <col min="14856" max="14856" width="3.5" style="46" customWidth="1"/>
    <col min="14857" max="14857" width="7.625" style="46" customWidth="1"/>
    <col min="14858" max="14858" width="3.5" style="46" customWidth="1"/>
    <col min="14859" max="14859" width="8.75" style="46"/>
    <col min="14860" max="14860" width="3.5" style="46" customWidth="1"/>
    <col min="14861" max="14861" width="5.625" style="46" customWidth="1"/>
    <col min="14862" max="14862" width="18" style="46" customWidth="1"/>
    <col min="14863" max="15104" width="8.75" style="46"/>
    <col min="15105" max="15106" width="4.25" style="46" customWidth="1"/>
    <col min="15107" max="15107" width="29.875" style="46" customWidth="1"/>
    <col min="15108" max="15108" width="3.125" style="46" customWidth="1"/>
    <col min="15109" max="15109" width="22.25" style="46" customWidth="1"/>
    <col min="15110" max="15110" width="3.125" style="46" customWidth="1"/>
    <col min="15111" max="15111" width="31.375" style="46" bestFit="1" customWidth="1"/>
    <col min="15112" max="15112" width="3.5" style="46" customWidth="1"/>
    <col min="15113" max="15113" width="7.625" style="46" customWidth="1"/>
    <col min="15114" max="15114" width="3.5" style="46" customWidth="1"/>
    <col min="15115" max="15115" width="8.75" style="46"/>
    <col min="15116" max="15116" width="3.5" style="46" customWidth="1"/>
    <col min="15117" max="15117" width="5.625" style="46" customWidth="1"/>
    <col min="15118" max="15118" width="18" style="46" customWidth="1"/>
    <col min="15119" max="15360" width="8.75" style="46"/>
    <col min="15361" max="15362" width="4.25" style="46" customWidth="1"/>
    <col min="15363" max="15363" width="29.875" style="46" customWidth="1"/>
    <col min="15364" max="15364" width="3.125" style="46" customWidth="1"/>
    <col min="15365" max="15365" width="22.25" style="46" customWidth="1"/>
    <col min="15366" max="15366" width="3.125" style="46" customWidth="1"/>
    <col min="15367" max="15367" width="31.375" style="46" bestFit="1" customWidth="1"/>
    <col min="15368" max="15368" width="3.5" style="46" customWidth="1"/>
    <col min="15369" max="15369" width="7.625" style="46" customWidth="1"/>
    <col min="15370" max="15370" width="3.5" style="46" customWidth="1"/>
    <col min="15371" max="15371" width="8.75" style="46"/>
    <col min="15372" max="15372" width="3.5" style="46" customWidth="1"/>
    <col min="15373" max="15373" width="5.625" style="46" customWidth="1"/>
    <col min="15374" max="15374" width="18" style="46" customWidth="1"/>
    <col min="15375" max="15616" width="8.75" style="46"/>
    <col min="15617" max="15618" width="4.25" style="46" customWidth="1"/>
    <col min="15619" max="15619" width="29.875" style="46" customWidth="1"/>
    <col min="15620" max="15620" width="3.125" style="46" customWidth="1"/>
    <col min="15621" max="15621" width="22.25" style="46" customWidth="1"/>
    <col min="15622" max="15622" width="3.125" style="46" customWidth="1"/>
    <col min="15623" max="15623" width="31.375" style="46" bestFit="1" customWidth="1"/>
    <col min="15624" max="15624" width="3.5" style="46" customWidth="1"/>
    <col min="15625" max="15625" width="7.625" style="46" customWidth="1"/>
    <col min="15626" max="15626" width="3.5" style="46" customWidth="1"/>
    <col min="15627" max="15627" width="8.75" style="46"/>
    <col min="15628" max="15628" width="3.5" style="46" customWidth="1"/>
    <col min="15629" max="15629" width="5.625" style="46" customWidth="1"/>
    <col min="15630" max="15630" width="18" style="46" customWidth="1"/>
    <col min="15631" max="15872" width="8.75" style="46"/>
    <col min="15873" max="15874" width="4.25" style="46" customWidth="1"/>
    <col min="15875" max="15875" width="29.875" style="46" customWidth="1"/>
    <col min="15876" max="15876" width="3.125" style="46" customWidth="1"/>
    <col min="15877" max="15877" width="22.25" style="46" customWidth="1"/>
    <col min="15878" max="15878" width="3.125" style="46" customWidth="1"/>
    <col min="15879" max="15879" width="31.375" style="46" bestFit="1" customWidth="1"/>
    <col min="15880" max="15880" width="3.5" style="46" customWidth="1"/>
    <col min="15881" max="15881" width="7.625" style="46" customWidth="1"/>
    <col min="15882" max="15882" width="3.5" style="46" customWidth="1"/>
    <col min="15883" max="15883" width="8.75" style="46"/>
    <col min="15884" max="15884" width="3.5" style="46" customWidth="1"/>
    <col min="15885" max="15885" width="5.625" style="46" customWidth="1"/>
    <col min="15886" max="15886" width="18" style="46" customWidth="1"/>
    <col min="15887" max="16128" width="8.75" style="46"/>
    <col min="16129" max="16130" width="4.25" style="46" customWidth="1"/>
    <col min="16131" max="16131" width="29.875" style="46" customWidth="1"/>
    <col min="16132" max="16132" width="3.125" style="46" customWidth="1"/>
    <col min="16133" max="16133" width="22.25" style="46" customWidth="1"/>
    <col min="16134" max="16134" width="3.125" style="46" customWidth="1"/>
    <col min="16135" max="16135" width="31.375" style="46" bestFit="1" customWidth="1"/>
    <col min="16136" max="16136" width="3.5" style="46" customWidth="1"/>
    <col min="16137" max="16137" width="7.625" style="46" customWidth="1"/>
    <col min="16138" max="16138" width="3.5" style="46" customWidth="1"/>
    <col min="16139" max="16139" width="8.75" style="46"/>
    <col min="16140" max="16140" width="3.5" style="46" customWidth="1"/>
    <col min="16141" max="16141" width="5.625" style="46" customWidth="1"/>
    <col min="16142" max="16142" width="18" style="46" customWidth="1"/>
    <col min="16143" max="16384" width="8.75" style="46"/>
  </cols>
  <sheetData>
    <row r="1" spans="2:20" ht="22.5" customHeight="1">
      <c r="B1" s="196" t="s">
        <v>189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44"/>
      <c r="O1" s="45"/>
      <c r="P1" s="45"/>
      <c r="Q1" s="45"/>
      <c r="R1" s="45"/>
      <c r="S1" s="45"/>
      <c r="T1" s="45"/>
    </row>
    <row r="2" spans="2:20" ht="19.5" customHeight="1">
      <c r="B2" s="47" t="s">
        <v>190</v>
      </c>
      <c r="F2" s="48"/>
      <c r="G2" s="49"/>
      <c r="H2" s="49"/>
      <c r="I2" s="49"/>
      <c r="J2" s="48"/>
      <c r="K2" s="49"/>
      <c r="L2" s="49"/>
      <c r="M2" s="50"/>
      <c r="N2" s="51"/>
    </row>
    <row r="3" spans="2:20" ht="19.5" customHeight="1">
      <c r="B3" s="197" t="s">
        <v>191</v>
      </c>
      <c r="C3" s="198"/>
      <c r="D3" s="198"/>
      <c r="E3" s="52" t="s">
        <v>192</v>
      </c>
      <c r="F3" s="199" t="s">
        <v>193</v>
      </c>
      <c r="G3" s="199"/>
      <c r="H3" s="199"/>
      <c r="I3" s="199"/>
      <c r="J3" s="199"/>
      <c r="K3" s="199"/>
      <c r="L3" s="199"/>
      <c r="M3" s="53" t="s">
        <v>194</v>
      </c>
      <c r="N3" s="54"/>
    </row>
    <row r="4" spans="2:20" ht="19.5" customHeight="1">
      <c r="B4" s="200" t="s">
        <v>195</v>
      </c>
      <c r="C4" s="203" t="s">
        <v>196</v>
      </c>
      <c r="D4" s="55" t="s">
        <v>197</v>
      </c>
      <c r="E4" s="56">
        <v>0</v>
      </c>
      <c r="F4" s="57"/>
      <c r="G4" s="58"/>
      <c r="H4" s="59"/>
      <c r="I4" s="58"/>
      <c r="J4" s="60"/>
      <c r="K4" s="58"/>
      <c r="L4" s="58"/>
      <c r="M4" s="61"/>
      <c r="N4" s="62"/>
      <c r="P4" s="63"/>
    </row>
    <row r="5" spans="2:20" ht="19.5" customHeight="1">
      <c r="B5" s="201"/>
      <c r="C5" s="204"/>
      <c r="D5" s="64" t="s">
        <v>198</v>
      </c>
      <c r="E5" s="65">
        <v>0</v>
      </c>
      <c r="F5" s="66"/>
      <c r="G5" s="67"/>
      <c r="H5" s="68"/>
      <c r="I5" s="67"/>
      <c r="J5" s="69"/>
      <c r="K5" s="67"/>
      <c r="L5" s="67"/>
      <c r="M5" s="70"/>
      <c r="N5" s="62"/>
      <c r="P5" s="63"/>
    </row>
    <row r="6" spans="2:20" ht="19.5" customHeight="1">
      <c r="B6" s="201"/>
      <c r="C6" s="205"/>
      <c r="D6" s="71" t="s">
        <v>199</v>
      </c>
      <c r="E6" s="72">
        <f>E4+E5</f>
        <v>0</v>
      </c>
      <c r="F6" s="73"/>
      <c r="G6" s="74"/>
      <c r="H6" s="75"/>
      <c r="I6" s="74"/>
      <c r="J6" s="76"/>
      <c r="K6" s="74"/>
      <c r="L6" s="74"/>
      <c r="M6" s="77"/>
      <c r="N6" s="62"/>
      <c r="P6" s="63"/>
    </row>
    <row r="7" spans="2:20" ht="19.5" customHeight="1">
      <c r="B7" s="201"/>
      <c r="C7" s="200" t="s">
        <v>200</v>
      </c>
      <c r="D7" s="55" t="s">
        <v>201</v>
      </c>
      <c r="E7" s="56">
        <v>0</v>
      </c>
      <c r="F7" s="57"/>
      <c r="G7" s="58"/>
      <c r="H7" s="59"/>
      <c r="I7" s="58"/>
      <c r="J7" s="78"/>
      <c r="K7" s="58"/>
      <c r="L7" s="58"/>
      <c r="M7" s="61"/>
      <c r="N7" s="62"/>
      <c r="P7" s="63"/>
    </row>
    <row r="8" spans="2:20" ht="19.5" customHeight="1">
      <c r="B8" s="201"/>
      <c r="C8" s="201"/>
      <c r="D8" s="79" t="s">
        <v>202</v>
      </c>
      <c r="E8" s="80"/>
      <c r="F8" s="81"/>
      <c r="G8" s="82"/>
      <c r="H8" s="83"/>
      <c r="I8" s="84"/>
      <c r="J8" s="85"/>
      <c r="K8" s="84"/>
      <c r="L8" s="84"/>
      <c r="M8" s="86"/>
      <c r="N8" s="62"/>
      <c r="P8" s="87"/>
    </row>
    <row r="9" spans="2:20" ht="19.5" customHeight="1">
      <c r="B9" s="201"/>
      <c r="C9" s="202"/>
      <c r="D9" s="71" t="s">
        <v>199</v>
      </c>
      <c r="E9" s="72">
        <f>E7+E8</f>
        <v>0</v>
      </c>
      <c r="F9" s="73"/>
      <c r="G9" s="74"/>
      <c r="H9" s="88">
        <v>0</v>
      </c>
      <c r="I9" s="74"/>
      <c r="J9" s="76"/>
      <c r="K9" s="74"/>
      <c r="L9" s="74"/>
      <c r="M9" s="77"/>
      <c r="N9" s="62"/>
      <c r="P9" s="63"/>
    </row>
    <row r="10" spans="2:20" ht="19.5" customHeight="1">
      <c r="B10" s="201"/>
      <c r="C10" s="203" t="s">
        <v>203</v>
      </c>
      <c r="D10" s="55" t="s">
        <v>204</v>
      </c>
      <c r="E10" s="56">
        <v>0</v>
      </c>
      <c r="F10" s="89"/>
      <c r="G10" s="58"/>
      <c r="H10" s="90">
        <v>0</v>
      </c>
      <c r="I10" s="58"/>
      <c r="J10" s="78"/>
      <c r="K10" s="58"/>
      <c r="L10" s="91"/>
      <c r="M10" s="61"/>
      <c r="N10" s="62"/>
      <c r="P10" s="63"/>
    </row>
    <row r="11" spans="2:20" ht="19.5" customHeight="1">
      <c r="B11" s="201"/>
      <c r="C11" s="204"/>
      <c r="D11" s="64" t="s">
        <v>205</v>
      </c>
      <c r="E11" s="65"/>
      <c r="F11" s="92" t="s">
        <v>206</v>
      </c>
      <c r="G11" s="67" t="s">
        <v>207</v>
      </c>
      <c r="H11" s="93"/>
      <c r="I11" s="94"/>
      <c r="J11" s="95"/>
      <c r="K11" s="94"/>
      <c r="L11" s="96"/>
      <c r="M11" s="70"/>
      <c r="N11" s="62"/>
      <c r="P11" s="63"/>
    </row>
    <row r="12" spans="2:20" ht="19.5" customHeight="1">
      <c r="B12" s="201"/>
      <c r="C12" s="204"/>
      <c r="D12" s="64" t="s">
        <v>208</v>
      </c>
      <c r="E12" s="65"/>
      <c r="F12" s="92" t="s">
        <v>206</v>
      </c>
      <c r="G12" s="67" t="s">
        <v>207</v>
      </c>
      <c r="H12" s="93"/>
      <c r="I12" s="94"/>
      <c r="J12" s="95"/>
      <c r="K12" s="94"/>
      <c r="L12" s="96"/>
      <c r="M12" s="70"/>
      <c r="N12" s="62"/>
      <c r="P12" s="63"/>
    </row>
    <row r="13" spans="2:20" ht="19.5" customHeight="1">
      <c r="B13" s="201"/>
      <c r="C13" s="204"/>
      <c r="D13" s="64" t="s">
        <v>209</v>
      </c>
      <c r="E13" s="65"/>
      <c r="F13" s="92" t="s">
        <v>210</v>
      </c>
      <c r="G13" s="67" t="s">
        <v>211</v>
      </c>
      <c r="H13" s="97"/>
      <c r="I13" s="94"/>
      <c r="J13" s="95"/>
      <c r="K13" s="94"/>
      <c r="L13" s="96"/>
      <c r="M13" s="70"/>
      <c r="N13" s="62"/>
      <c r="P13" s="63"/>
    </row>
    <row r="14" spans="2:20" ht="19.5" customHeight="1">
      <c r="B14" s="201"/>
      <c r="C14" s="204"/>
      <c r="D14" s="64" t="s">
        <v>212</v>
      </c>
      <c r="E14" s="65"/>
      <c r="F14" s="92" t="s">
        <v>213</v>
      </c>
      <c r="G14" s="67" t="s">
        <v>207</v>
      </c>
      <c r="H14" s="93"/>
      <c r="I14" s="94"/>
      <c r="J14" s="95"/>
      <c r="K14" s="94"/>
      <c r="L14" s="96"/>
      <c r="M14" s="70"/>
      <c r="N14" s="62"/>
      <c r="P14" s="63"/>
    </row>
    <row r="15" spans="2:20" ht="19.5" customHeight="1">
      <c r="B15" s="201"/>
      <c r="C15" s="204"/>
      <c r="D15" s="64" t="s">
        <v>214</v>
      </c>
      <c r="E15" s="65"/>
      <c r="F15" s="92" t="s">
        <v>210</v>
      </c>
      <c r="G15" s="67" t="s">
        <v>207</v>
      </c>
      <c r="H15" s="93"/>
      <c r="I15" s="94"/>
      <c r="J15" s="95"/>
      <c r="K15" s="94"/>
      <c r="L15" s="96"/>
      <c r="M15" s="70"/>
      <c r="N15" s="62"/>
      <c r="P15" s="63"/>
    </row>
    <row r="16" spans="2:20" ht="19.5" customHeight="1">
      <c r="B16" s="201"/>
      <c r="C16" s="204"/>
      <c r="D16" s="64" t="s">
        <v>215</v>
      </c>
      <c r="E16" s="65"/>
      <c r="F16" s="92" t="s">
        <v>210</v>
      </c>
      <c r="G16" s="67" t="s">
        <v>207</v>
      </c>
      <c r="H16" s="93"/>
      <c r="I16" s="94"/>
      <c r="J16" s="95"/>
      <c r="K16" s="94"/>
      <c r="L16" s="96"/>
      <c r="M16" s="98"/>
      <c r="N16" s="62"/>
      <c r="P16" s="63"/>
    </row>
    <row r="17" spans="2:24" ht="19.5" customHeight="1">
      <c r="B17" s="201"/>
      <c r="C17" s="204"/>
      <c r="D17" s="64" t="s">
        <v>216</v>
      </c>
      <c r="E17" s="65"/>
      <c r="F17" s="92" t="s">
        <v>217</v>
      </c>
      <c r="G17" s="67" t="s">
        <v>218</v>
      </c>
      <c r="H17" s="93"/>
      <c r="I17" s="68"/>
      <c r="J17" s="68"/>
      <c r="K17" s="68"/>
      <c r="L17" s="99"/>
      <c r="M17" s="98"/>
      <c r="N17" s="62"/>
      <c r="P17" s="63"/>
      <c r="Q17" s="100"/>
      <c r="R17" s="100"/>
      <c r="S17" s="100"/>
      <c r="T17" s="100"/>
      <c r="U17" s="100"/>
      <c r="V17" s="100"/>
      <c r="W17" s="101"/>
      <c r="X17" s="102">
        <v>5349000</v>
      </c>
    </row>
    <row r="18" spans="2:24" ht="19.5" customHeight="1">
      <c r="B18" s="201"/>
      <c r="C18" s="204"/>
      <c r="D18" s="64" t="s">
        <v>219</v>
      </c>
      <c r="E18" s="65"/>
      <c r="F18" s="92" t="s">
        <v>220</v>
      </c>
      <c r="G18" s="67" t="s">
        <v>207</v>
      </c>
      <c r="H18" s="103"/>
      <c r="I18" s="94"/>
      <c r="J18" s="95"/>
      <c r="K18" s="94"/>
      <c r="L18" s="96"/>
      <c r="M18" s="104"/>
      <c r="N18" s="105"/>
      <c r="P18" s="87"/>
      <c r="Q18" s="100"/>
      <c r="R18" s="100"/>
      <c r="S18" s="100"/>
      <c r="T18" s="100"/>
      <c r="U18" s="100"/>
      <c r="V18" s="100"/>
      <c r="W18" s="101"/>
      <c r="X18" s="101"/>
    </row>
    <row r="19" spans="2:24" ht="19.5" customHeight="1">
      <c r="B19" s="201"/>
      <c r="C19" s="204"/>
      <c r="D19" s="64" t="s">
        <v>221</v>
      </c>
      <c r="E19" s="65"/>
      <c r="F19" s="92" t="s">
        <v>222</v>
      </c>
      <c r="G19" s="67" t="s">
        <v>207</v>
      </c>
      <c r="H19" s="93"/>
      <c r="I19" s="106"/>
      <c r="J19" s="107"/>
      <c r="K19" s="106"/>
      <c r="L19" s="108"/>
      <c r="M19" s="109"/>
      <c r="N19" s="105"/>
      <c r="P19" s="63"/>
    </row>
    <row r="20" spans="2:24" ht="19.5" customHeight="1">
      <c r="B20" s="201"/>
      <c r="C20" s="204"/>
      <c r="D20" s="64" t="s">
        <v>223</v>
      </c>
      <c r="E20" s="65"/>
      <c r="F20" s="92" t="s">
        <v>224</v>
      </c>
      <c r="G20" s="67" t="s">
        <v>225</v>
      </c>
      <c r="H20" s="110"/>
      <c r="I20" s="94" t="s">
        <v>226</v>
      </c>
      <c r="J20" s="95">
        <v>0</v>
      </c>
      <c r="K20" s="94"/>
      <c r="L20" s="111"/>
      <c r="M20" s="104"/>
      <c r="N20" s="62"/>
      <c r="P20" s="63"/>
    </row>
    <row r="21" spans="2:24" ht="19.5" customHeight="1">
      <c r="B21" s="201"/>
      <c r="C21" s="204"/>
      <c r="D21" s="112" t="s">
        <v>227</v>
      </c>
      <c r="E21" s="113"/>
      <c r="F21" s="92" t="s">
        <v>228</v>
      </c>
      <c r="G21" s="67" t="s">
        <v>225</v>
      </c>
      <c r="H21" s="97"/>
      <c r="I21" s="106"/>
      <c r="J21" s="107"/>
      <c r="K21" s="106"/>
      <c r="L21" s="108"/>
      <c r="M21" s="114"/>
      <c r="N21" s="62"/>
      <c r="P21" s="63"/>
    </row>
    <row r="22" spans="2:24" ht="19.5" customHeight="1">
      <c r="B22" s="201"/>
      <c r="C22" s="204"/>
      <c r="D22" s="115" t="s">
        <v>229</v>
      </c>
      <c r="E22" s="113"/>
      <c r="F22" s="116" t="s">
        <v>228</v>
      </c>
      <c r="G22" s="82" t="s">
        <v>225</v>
      </c>
      <c r="H22" s="117"/>
      <c r="I22" s="118"/>
      <c r="J22" s="119"/>
      <c r="K22" s="82"/>
      <c r="L22" s="120"/>
      <c r="M22" s="86"/>
      <c r="N22" s="62"/>
      <c r="P22" s="63"/>
    </row>
    <row r="23" spans="2:24" ht="19.5" customHeight="1">
      <c r="B23" s="202"/>
      <c r="C23" s="205"/>
      <c r="D23" s="71" t="s">
        <v>199</v>
      </c>
      <c r="E23" s="72">
        <f>SUM(E10:E22)</f>
        <v>0</v>
      </c>
      <c r="F23" s="73"/>
      <c r="G23" s="74" t="s">
        <v>207</v>
      </c>
      <c r="H23" s="88">
        <v>0</v>
      </c>
      <c r="I23" s="74"/>
      <c r="J23" s="76"/>
      <c r="K23" s="74"/>
      <c r="L23" s="74"/>
      <c r="M23" s="77"/>
      <c r="N23" s="121"/>
      <c r="P23" s="63"/>
    </row>
    <row r="24" spans="2:24" ht="19.5" customHeight="1">
      <c r="B24" s="184" t="s">
        <v>230</v>
      </c>
      <c r="C24" s="185" t="s">
        <v>231</v>
      </c>
      <c r="D24" s="192"/>
      <c r="E24" s="122">
        <f>E6+E9+E23</f>
        <v>0</v>
      </c>
      <c r="F24" s="123"/>
      <c r="G24" s="124"/>
      <c r="H24" s="125">
        <v>0</v>
      </c>
      <c r="I24" s="126"/>
      <c r="J24" s="127"/>
      <c r="K24" s="126"/>
      <c r="L24" s="126"/>
      <c r="M24" s="128"/>
      <c r="N24" s="121"/>
      <c r="P24" s="63"/>
    </row>
    <row r="25" spans="2:24" ht="19.5" customHeight="1">
      <c r="B25" s="193" t="s">
        <v>232</v>
      </c>
      <c r="C25" s="194"/>
      <c r="D25" s="195"/>
      <c r="E25" s="129">
        <f>(E6+E8+E10)*H25</f>
        <v>0</v>
      </c>
      <c r="F25" s="130" t="s">
        <v>233</v>
      </c>
      <c r="G25" s="131" t="s">
        <v>207</v>
      </c>
      <c r="H25" s="132"/>
      <c r="I25" s="131"/>
      <c r="J25" s="133"/>
      <c r="K25" s="131"/>
      <c r="L25" s="131"/>
      <c r="M25" s="134"/>
      <c r="N25" s="62"/>
      <c r="P25" s="63"/>
    </row>
    <row r="26" spans="2:24" ht="19.5" customHeight="1">
      <c r="B26" s="193" t="s">
        <v>234</v>
      </c>
      <c r="C26" s="194"/>
      <c r="D26" s="195"/>
      <c r="E26" s="129"/>
      <c r="F26" s="130" t="s">
        <v>235</v>
      </c>
      <c r="G26" s="131" t="s">
        <v>211</v>
      </c>
      <c r="H26" s="132"/>
      <c r="I26" s="131"/>
      <c r="J26" s="133"/>
      <c r="K26" s="131"/>
      <c r="L26" s="131"/>
      <c r="M26" s="134"/>
      <c r="N26" s="62"/>
      <c r="P26" s="63"/>
    </row>
    <row r="27" spans="2:24" ht="19.5" customHeight="1">
      <c r="B27" s="193" t="s">
        <v>236</v>
      </c>
      <c r="C27" s="194"/>
      <c r="D27" s="195"/>
      <c r="E27" s="129">
        <f>[1]공종별집계표!$L$5/1.1</f>
        <v>179990000</v>
      </c>
      <c r="F27" s="130"/>
      <c r="G27" s="131"/>
      <c r="H27" s="132"/>
      <c r="I27" s="135"/>
      <c r="J27" s="133"/>
      <c r="K27" s="135"/>
      <c r="L27" s="135"/>
      <c r="M27" s="134"/>
      <c r="N27" s="62"/>
      <c r="P27" s="63"/>
    </row>
    <row r="28" spans="2:24" ht="19.5" customHeight="1">
      <c r="B28" s="184" t="s">
        <v>237</v>
      </c>
      <c r="C28" s="185"/>
      <c r="D28" s="186"/>
      <c r="E28" s="122">
        <f>E24+E25+E26+E27</f>
        <v>179990000</v>
      </c>
      <c r="F28" s="123"/>
      <c r="G28" s="124"/>
      <c r="H28" s="136">
        <v>0</v>
      </c>
      <c r="I28" s="126"/>
      <c r="J28" s="137"/>
      <c r="K28" s="126"/>
      <c r="L28" s="126"/>
      <c r="M28" s="138"/>
      <c r="N28" s="62"/>
      <c r="P28" s="63"/>
    </row>
    <row r="29" spans="2:24" ht="19.5" customHeight="1">
      <c r="B29" s="193" t="s">
        <v>238</v>
      </c>
      <c r="C29" s="194"/>
      <c r="D29" s="195"/>
      <c r="E29" s="129">
        <f>E28*H29</f>
        <v>17999000</v>
      </c>
      <c r="F29" s="130" t="s">
        <v>239</v>
      </c>
      <c r="G29" s="131" t="s">
        <v>207</v>
      </c>
      <c r="H29" s="139">
        <v>0.1</v>
      </c>
      <c r="I29" s="135"/>
      <c r="J29" s="140"/>
      <c r="K29" s="135"/>
      <c r="L29" s="135"/>
      <c r="M29" s="141"/>
      <c r="N29" s="121"/>
      <c r="P29" s="63"/>
    </row>
    <row r="30" spans="2:24" ht="19.5" customHeight="1">
      <c r="B30" s="184" t="s">
        <v>240</v>
      </c>
      <c r="C30" s="185"/>
      <c r="D30" s="186"/>
      <c r="E30" s="122">
        <f>ROUNDDOWN(E28+E29,-3)</f>
        <v>197989000</v>
      </c>
      <c r="F30" s="123"/>
      <c r="G30" s="124"/>
      <c r="H30" s="142"/>
      <c r="I30" s="124"/>
      <c r="J30" s="137"/>
      <c r="K30" s="124"/>
      <c r="L30" s="124"/>
      <c r="M30" s="138"/>
      <c r="N30" s="62"/>
      <c r="P30" s="63"/>
    </row>
    <row r="31" spans="2:24" ht="19.5" customHeight="1">
      <c r="B31" s="187" t="s">
        <v>241</v>
      </c>
      <c r="C31" s="188"/>
      <c r="D31" s="143" t="s">
        <v>242</v>
      </c>
      <c r="E31" s="129"/>
      <c r="F31" s="130"/>
      <c r="G31" s="131"/>
      <c r="H31" s="139"/>
      <c r="I31" s="135"/>
      <c r="J31" s="140"/>
      <c r="K31" s="135"/>
      <c r="L31" s="135"/>
      <c r="M31" s="134"/>
      <c r="N31" s="62"/>
    </row>
    <row r="32" spans="2:24" ht="19.5" customHeight="1">
      <c r="B32" s="187"/>
      <c r="C32" s="188"/>
      <c r="D32" s="143" t="s">
        <v>243</v>
      </c>
      <c r="E32" s="129"/>
      <c r="F32" s="130"/>
      <c r="G32" s="131"/>
      <c r="H32" s="144"/>
      <c r="I32" s="131"/>
      <c r="J32" s="140"/>
      <c r="K32" s="131"/>
      <c r="L32" s="131"/>
      <c r="M32" s="134"/>
      <c r="N32" s="62"/>
    </row>
    <row r="33" spans="2:14" ht="19.5" customHeight="1">
      <c r="B33" s="187"/>
      <c r="C33" s="188"/>
      <c r="D33" s="143" t="s">
        <v>244</v>
      </c>
      <c r="E33" s="129">
        <f>E31+E32</f>
        <v>0</v>
      </c>
      <c r="F33" s="130"/>
      <c r="G33" s="131"/>
      <c r="H33" s="144"/>
      <c r="I33" s="131"/>
      <c r="J33" s="140"/>
      <c r="K33" s="131"/>
      <c r="L33" s="131"/>
      <c r="M33" s="145"/>
      <c r="N33" s="146"/>
    </row>
    <row r="34" spans="2:14" ht="19.5" customHeight="1">
      <c r="B34" s="187" t="s">
        <v>245</v>
      </c>
      <c r="C34" s="188"/>
      <c r="D34" s="188"/>
      <c r="E34" s="129"/>
      <c r="F34" s="130"/>
      <c r="G34" s="131"/>
      <c r="H34" s="144"/>
      <c r="I34" s="131"/>
      <c r="J34" s="140"/>
      <c r="K34" s="131"/>
      <c r="L34" s="131"/>
      <c r="M34" s="145"/>
      <c r="N34" s="146"/>
    </row>
    <row r="35" spans="2:14" ht="19.5" customHeight="1">
      <c r="B35" s="189" t="s">
        <v>246</v>
      </c>
      <c r="C35" s="190"/>
      <c r="D35" s="191"/>
      <c r="E35" s="36">
        <f>E30+E33+E34</f>
        <v>197989000</v>
      </c>
      <c r="F35" s="147"/>
      <c r="G35" s="148"/>
      <c r="H35" s="149"/>
      <c r="I35" s="148"/>
      <c r="J35" s="150"/>
      <c r="K35" s="148"/>
      <c r="L35" s="148"/>
      <c r="M35" s="151"/>
      <c r="N35" s="62"/>
    </row>
    <row r="36" spans="2:14" ht="15" customHeight="1">
      <c r="B36" s="50"/>
      <c r="C36" s="50"/>
      <c r="D36" s="50"/>
      <c r="E36" s="152"/>
      <c r="F36" s="153"/>
      <c r="G36" s="154"/>
      <c r="H36" s="154"/>
      <c r="I36" s="154"/>
      <c r="J36" s="155"/>
      <c r="K36" s="154"/>
      <c r="L36" s="154"/>
      <c r="M36" s="155"/>
      <c r="N36" s="155"/>
    </row>
    <row r="37" spans="2:14" s="163" customFormat="1" ht="15" customHeight="1">
      <c r="B37" s="156"/>
      <c r="C37" s="156"/>
      <c r="D37" s="157" t="s">
        <v>247</v>
      </c>
      <c r="E37" s="158"/>
      <c r="F37" s="158"/>
      <c r="G37" s="158"/>
      <c r="H37" s="159"/>
      <c r="I37" s="160"/>
      <c r="J37" s="161"/>
      <c r="K37" s="160"/>
      <c r="L37" s="162"/>
    </row>
    <row r="38" spans="2:14" s="163" customFormat="1" ht="15" customHeight="1">
      <c r="D38" s="157" t="s">
        <v>247</v>
      </c>
      <c r="E38" s="158"/>
      <c r="F38" s="158"/>
      <c r="G38" s="158"/>
      <c r="H38" s="159"/>
      <c r="I38" s="160"/>
      <c r="J38" s="161"/>
      <c r="K38" s="160"/>
      <c r="L38" s="162"/>
    </row>
    <row r="39" spans="2:14" s="163" customFormat="1" ht="15" customHeight="1"/>
    <row r="40" spans="2:14" s="163" customFormat="1" ht="15" customHeight="1"/>
    <row r="41" spans="2:14" s="163" customFormat="1" ht="15" customHeight="1"/>
    <row r="42" spans="2:14" s="163" customFormat="1" ht="15" customHeight="1"/>
    <row r="43" spans="2:14" s="163" customFormat="1" ht="15" customHeight="1"/>
    <row r="44" spans="2:14" s="163" customFormat="1" ht="15" customHeight="1"/>
    <row r="45" spans="2:14" s="163" customFormat="1" ht="15" customHeight="1"/>
    <row r="46" spans="2:14" s="163" customFormat="1" ht="15" customHeight="1"/>
    <row r="47" spans="2:14" s="163" customFormat="1" ht="15" customHeight="1"/>
    <row r="48" spans="2:14" s="163" customFormat="1" ht="15" customHeight="1"/>
  </sheetData>
  <mergeCells count="17">
    <mergeCell ref="B1:M1"/>
    <mergeCell ref="B3:D3"/>
    <mergeCell ref="F3:L3"/>
    <mergeCell ref="B4:B23"/>
    <mergeCell ref="C4:C6"/>
    <mergeCell ref="C7:C9"/>
    <mergeCell ref="C10:C23"/>
    <mergeCell ref="B30:D30"/>
    <mergeCell ref="B31:C33"/>
    <mergeCell ref="B34:D34"/>
    <mergeCell ref="B35:D35"/>
    <mergeCell ref="B24:D24"/>
    <mergeCell ref="B25:D25"/>
    <mergeCell ref="B26:D26"/>
    <mergeCell ref="B27:D27"/>
    <mergeCell ref="B28:D28"/>
    <mergeCell ref="B29:D29"/>
  </mergeCells>
  <phoneticPr fontId="1" type="noConversion"/>
  <pageMargins left="0.7" right="0.7" top="0.75" bottom="0.75" header="0.3" footer="0.3"/>
  <pageSetup paperSize="9" scale="52" orientation="portrait" r:id="rId1"/>
  <colBreaks count="1" manualBreakCount="1">
    <brk id="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60" zoomScaleNormal="70" workbookViewId="0">
      <selection activeCell="B15" sqref="B15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20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20" ht="30" customHeight="1">
      <c r="A3" s="207" t="s">
        <v>2</v>
      </c>
      <c r="B3" s="207" t="s">
        <v>3</v>
      </c>
      <c r="C3" s="207" t="s">
        <v>4</v>
      </c>
      <c r="D3" s="207" t="s">
        <v>5</v>
      </c>
      <c r="E3" s="207" t="s">
        <v>6</v>
      </c>
      <c r="F3" s="207"/>
      <c r="G3" s="207" t="s">
        <v>9</v>
      </c>
      <c r="H3" s="207"/>
      <c r="I3" s="207" t="s">
        <v>10</v>
      </c>
      <c r="J3" s="207"/>
      <c r="K3" s="207" t="s">
        <v>11</v>
      </c>
      <c r="L3" s="207"/>
      <c r="M3" s="207" t="s">
        <v>12</v>
      </c>
      <c r="N3" s="206" t="s">
        <v>13</v>
      </c>
      <c r="O3" s="206" t="s">
        <v>14</v>
      </c>
      <c r="P3" s="206" t="s">
        <v>15</v>
      </c>
      <c r="Q3" s="206" t="s">
        <v>16</v>
      </c>
      <c r="R3" s="206" t="s">
        <v>17</v>
      </c>
      <c r="S3" s="206" t="s">
        <v>18</v>
      </c>
      <c r="T3" s="206" t="s">
        <v>19</v>
      </c>
    </row>
    <row r="4" spans="1:20" ht="30" customHeight="1">
      <c r="A4" s="208"/>
      <c r="B4" s="208"/>
      <c r="C4" s="208"/>
      <c r="D4" s="20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08"/>
      <c r="N4" s="206"/>
      <c r="O4" s="206"/>
      <c r="P4" s="206"/>
      <c r="Q4" s="206"/>
      <c r="R4" s="206"/>
      <c r="S4" s="206"/>
      <c r="T4" s="206"/>
    </row>
    <row r="5" spans="1:20" ht="30" customHeight="1">
      <c r="A5" s="8" t="s">
        <v>52</v>
      </c>
      <c r="B5" s="8" t="s">
        <v>53</v>
      </c>
      <c r="C5" s="8" t="s">
        <v>53</v>
      </c>
      <c r="D5" s="9">
        <v>1</v>
      </c>
      <c r="E5" s="10">
        <f>F6</f>
        <v>0</v>
      </c>
      <c r="F5" s="10">
        <f t="shared" ref="F5:F13" si="0">E5*D5</f>
        <v>0</v>
      </c>
      <c r="G5" s="10">
        <f>H6</f>
        <v>0</v>
      </c>
      <c r="H5" s="10">
        <f t="shared" ref="H5:H13" si="1">G5*D5</f>
        <v>0</v>
      </c>
      <c r="I5" s="10" t="e">
        <f>J6</f>
        <v>#NUM!</v>
      </c>
      <c r="J5" s="10" t="e">
        <f t="shared" ref="J5:J13" si="2">I5*D5</f>
        <v>#NUM!</v>
      </c>
      <c r="K5" s="10" t="e">
        <f t="shared" ref="K5:K13" si="3">E5+G5+I5</f>
        <v>#NUM!</v>
      </c>
      <c r="L5" s="10" t="e">
        <f t="shared" ref="L5:L13" si="4">F5+H5+J5</f>
        <v>#NUM!</v>
      </c>
      <c r="M5" s="8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6"/>
    </row>
    <row r="6" spans="1:20" ht="30" customHeight="1">
      <c r="A6" s="8" t="s">
        <v>55</v>
      </c>
      <c r="B6" s="8" t="s">
        <v>53</v>
      </c>
      <c r="C6" s="8" t="s">
        <v>53</v>
      </c>
      <c r="D6" s="9">
        <v>1</v>
      </c>
      <c r="E6" s="10">
        <f>F7+F10+F13</f>
        <v>0</v>
      </c>
      <c r="F6" s="10">
        <f t="shared" si="0"/>
        <v>0</v>
      </c>
      <c r="G6" s="10">
        <f>H7+H10+H13</f>
        <v>0</v>
      </c>
      <c r="H6" s="10">
        <f t="shared" si="1"/>
        <v>0</v>
      </c>
      <c r="I6" s="10" t="e">
        <f>J7+J10+J13</f>
        <v>#NUM!</v>
      </c>
      <c r="J6" s="10" t="e">
        <f t="shared" si="2"/>
        <v>#NUM!</v>
      </c>
      <c r="K6" s="10" t="e">
        <f t="shared" si="3"/>
        <v>#NUM!</v>
      </c>
      <c r="L6" s="10" t="e">
        <f t="shared" si="4"/>
        <v>#NUM!</v>
      </c>
      <c r="M6" s="8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6"/>
    </row>
    <row r="7" spans="1:20" ht="30" customHeight="1">
      <c r="A7" s="8" t="s">
        <v>57</v>
      </c>
      <c r="B7" s="8" t="s">
        <v>53</v>
      </c>
      <c r="C7" s="8" t="s">
        <v>53</v>
      </c>
      <c r="D7" s="9">
        <v>1</v>
      </c>
      <c r="E7" s="10">
        <f>F8+F9</f>
        <v>0</v>
      </c>
      <c r="F7" s="10">
        <f t="shared" si="0"/>
        <v>0</v>
      </c>
      <c r="G7" s="10">
        <f>H8+H9</f>
        <v>0</v>
      </c>
      <c r="H7" s="10">
        <f t="shared" si="1"/>
        <v>0</v>
      </c>
      <c r="I7" s="10" t="e">
        <f>J8+J9</f>
        <v>#NUM!</v>
      </c>
      <c r="J7" s="10" t="e">
        <f t="shared" si="2"/>
        <v>#NUM!</v>
      </c>
      <c r="K7" s="10" t="e">
        <f t="shared" si="3"/>
        <v>#NUM!</v>
      </c>
      <c r="L7" s="10" t="e">
        <f t="shared" si="4"/>
        <v>#NUM!</v>
      </c>
      <c r="M7" s="8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6"/>
    </row>
    <row r="8" spans="1:20" ht="30" customHeight="1">
      <c r="A8" s="8" t="s">
        <v>59</v>
      </c>
      <c r="B8" s="8" t="s">
        <v>53</v>
      </c>
      <c r="C8" s="8" t="s">
        <v>53</v>
      </c>
      <c r="D8" s="9">
        <v>1</v>
      </c>
      <c r="E8" s="10">
        <f>공종별내역서!F9</f>
        <v>0</v>
      </c>
      <c r="F8" s="10">
        <f t="shared" si="0"/>
        <v>0</v>
      </c>
      <c r="G8" s="10">
        <f>공종별내역서!H9</f>
        <v>0</v>
      </c>
      <c r="H8" s="10">
        <f t="shared" si="1"/>
        <v>0</v>
      </c>
      <c r="I8" s="10" t="e">
        <f>공종별내역서!J9</f>
        <v>#NUM!</v>
      </c>
      <c r="J8" s="10" t="e">
        <f t="shared" si="2"/>
        <v>#NUM!</v>
      </c>
      <c r="K8" s="10" t="e">
        <f t="shared" si="3"/>
        <v>#NUM!</v>
      </c>
      <c r="L8" s="10" t="e">
        <f t="shared" si="4"/>
        <v>#NUM!</v>
      </c>
      <c r="M8" s="8" t="s">
        <v>53</v>
      </c>
      <c r="N8" s="2" t="s">
        <v>60</v>
      </c>
      <c r="O8" s="2" t="s">
        <v>53</v>
      </c>
      <c r="P8" s="2" t="s">
        <v>58</v>
      </c>
      <c r="Q8" s="2" t="s">
        <v>53</v>
      </c>
      <c r="R8" s="3">
        <v>4</v>
      </c>
      <c r="S8" s="2" t="s">
        <v>53</v>
      </c>
      <c r="T8" s="6"/>
    </row>
    <row r="9" spans="1:20" ht="30" customHeight="1">
      <c r="A9" s="8" t="s">
        <v>79</v>
      </c>
      <c r="B9" s="8" t="s">
        <v>53</v>
      </c>
      <c r="C9" s="8" t="s">
        <v>53</v>
      </c>
      <c r="D9" s="9">
        <v>1</v>
      </c>
      <c r="E9" s="10">
        <f>공종별내역서!F13</f>
        <v>0</v>
      </c>
      <c r="F9" s="10">
        <f t="shared" si="0"/>
        <v>0</v>
      </c>
      <c r="G9" s="10">
        <f>공종별내역서!H13</f>
        <v>0</v>
      </c>
      <c r="H9" s="10">
        <f t="shared" si="1"/>
        <v>0</v>
      </c>
      <c r="I9" s="10" t="e">
        <f>공종별내역서!J13</f>
        <v>#NUM!</v>
      </c>
      <c r="J9" s="10" t="e">
        <f t="shared" si="2"/>
        <v>#NUM!</v>
      </c>
      <c r="K9" s="10" t="e">
        <f t="shared" si="3"/>
        <v>#NUM!</v>
      </c>
      <c r="L9" s="10" t="e">
        <f t="shared" si="4"/>
        <v>#NUM!</v>
      </c>
      <c r="M9" s="8" t="s">
        <v>53</v>
      </c>
      <c r="N9" s="2" t="s">
        <v>80</v>
      </c>
      <c r="O9" s="2" t="s">
        <v>53</v>
      </c>
      <c r="P9" s="2" t="s">
        <v>58</v>
      </c>
      <c r="Q9" s="2" t="s">
        <v>53</v>
      </c>
      <c r="R9" s="3">
        <v>4</v>
      </c>
      <c r="S9" s="2" t="s">
        <v>53</v>
      </c>
      <c r="T9" s="6"/>
    </row>
    <row r="10" spans="1:20" ht="30" customHeight="1">
      <c r="A10" s="8" t="s">
        <v>83</v>
      </c>
      <c r="B10" s="8" t="s">
        <v>53</v>
      </c>
      <c r="C10" s="8" t="s">
        <v>53</v>
      </c>
      <c r="D10" s="9">
        <v>1</v>
      </c>
      <c r="E10" s="10">
        <f>F11+F12</f>
        <v>0</v>
      </c>
      <c r="F10" s="10">
        <f t="shared" si="0"/>
        <v>0</v>
      </c>
      <c r="G10" s="10">
        <f>H11+H12</f>
        <v>0</v>
      </c>
      <c r="H10" s="10">
        <f t="shared" si="1"/>
        <v>0</v>
      </c>
      <c r="I10" s="10" t="e">
        <f>J11+J12</f>
        <v>#NUM!</v>
      </c>
      <c r="J10" s="10" t="e">
        <f t="shared" si="2"/>
        <v>#NUM!</v>
      </c>
      <c r="K10" s="10" t="e">
        <f t="shared" si="3"/>
        <v>#NUM!</v>
      </c>
      <c r="L10" s="10" t="e">
        <f t="shared" si="4"/>
        <v>#NUM!</v>
      </c>
      <c r="M10" s="8" t="s">
        <v>53</v>
      </c>
      <c r="N10" s="2" t="s">
        <v>84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6"/>
    </row>
    <row r="11" spans="1:20" ht="30" customHeight="1">
      <c r="A11" s="8" t="s">
        <v>85</v>
      </c>
      <c r="B11" s="8" t="s">
        <v>53</v>
      </c>
      <c r="C11" s="8" t="s">
        <v>53</v>
      </c>
      <c r="D11" s="9">
        <v>1</v>
      </c>
      <c r="E11" s="10">
        <f>공종별내역서!F19</f>
        <v>0</v>
      </c>
      <c r="F11" s="10">
        <f t="shared" si="0"/>
        <v>0</v>
      </c>
      <c r="G11" s="10">
        <f>공종별내역서!H19</f>
        <v>0</v>
      </c>
      <c r="H11" s="10">
        <f t="shared" si="1"/>
        <v>0</v>
      </c>
      <c r="I11" s="10" t="e">
        <f>공종별내역서!J19</f>
        <v>#NUM!</v>
      </c>
      <c r="J11" s="10" t="e">
        <f t="shared" si="2"/>
        <v>#NUM!</v>
      </c>
      <c r="K11" s="10" t="e">
        <f t="shared" si="3"/>
        <v>#NUM!</v>
      </c>
      <c r="L11" s="10" t="e">
        <f t="shared" si="4"/>
        <v>#NUM!</v>
      </c>
      <c r="M11" s="8" t="s">
        <v>53</v>
      </c>
      <c r="N11" s="2" t="s">
        <v>86</v>
      </c>
      <c r="O11" s="2" t="s">
        <v>53</v>
      </c>
      <c r="P11" s="2" t="s">
        <v>84</v>
      </c>
      <c r="Q11" s="2" t="s">
        <v>53</v>
      </c>
      <c r="R11" s="3">
        <v>4</v>
      </c>
      <c r="S11" s="2" t="s">
        <v>53</v>
      </c>
      <c r="T11" s="6"/>
    </row>
    <row r="12" spans="1:20" ht="30" customHeight="1">
      <c r="A12" s="8" t="s">
        <v>100</v>
      </c>
      <c r="B12" s="8" t="s">
        <v>53</v>
      </c>
      <c r="C12" s="8" t="s">
        <v>53</v>
      </c>
      <c r="D12" s="9">
        <v>1</v>
      </c>
      <c r="E12" s="10">
        <f>공종별내역서!F23</f>
        <v>0</v>
      </c>
      <c r="F12" s="10">
        <f t="shared" si="0"/>
        <v>0</v>
      </c>
      <c r="G12" s="10">
        <f>공종별내역서!H23</f>
        <v>0</v>
      </c>
      <c r="H12" s="10">
        <f t="shared" si="1"/>
        <v>0</v>
      </c>
      <c r="I12" s="10" t="e">
        <f>공종별내역서!J23</f>
        <v>#NUM!</v>
      </c>
      <c r="J12" s="10" t="e">
        <f t="shared" si="2"/>
        <v>#NUM!</v>
      </c>
      <c r="K12" s="10" t="e">
        <f t="shared" si="3"/>
        <v>#NUM!</v>
      </c>
      <c r="L12" s="10" t="e">
        <f t="shared" si="4"/>
        <v>#NUM!</v>
      </c>
      <c r="M12" s="8" t="s">
        <v>53</v>
      </c>
      <c r="N12" s="2" t="s">
        <v>101</v>
      </c>
      <c r="O12" s="2" t="s">
        <v>53</v>
      </c>
      <c r="P12" s="2" t="s">
        <v>84</v>
      </c>
      <c r="Q12" s="2" t="s">
        <v>53</v>
      </c>
      <c r="R12" s="3">
        <v>4</v>
      </c>
      <c r="S12" s="2" t="s">
        <v>53</v>
      </c>
      <c r="T12" s="6"/>
    </row>
    <row r="13" spans="1:20" ht="30" customHeight="1">
      <c r="A13" s="8" t="s">
        <v>104</v>
      </c>
      <c r="B13" s="8" t="s">
        <v>53</v>
      </c>
      <c r="C13" s="8" t="s">
        <v>53</v>
      </c>
      <c r="D13" s="9">
        <v>1</v>
      </c>
      <c r="E13" s="10">
        <f>공종별내역서!F26</f>
        <v>0</v>
      </c>
      <c r="F13" s="10">
        <f t="shared" si="0"/>
        <v>0</v>
      </c>
      <c r="G13" s="10">
        <f>공종별내역서!H26</f>
        <v>0</v>
      </c>
      <c r="H13" s="10">
        <f t="shared" si="1"/>
        <v>0</v>
      </c>
      <c r="I13" s="10">
        <f>공종별내역서!J26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53</v>
      </c>
      <c r="N13" s="2" t="s">
        <v>105</v>
      </c>
      <c r="O13" s="2" t="s">
        <v>53</v>
      </c>
      <c r="P13" s="2" t="s">
        <v>56</v>
      </c>
      <c r="Q13" s="2" t="s">
        <v>53</v>
      </c>
      <c r="R13" s="3">
        <v>3</v>
      </c>
      <c r="S13" s="2" t="s">
        <v>53</v>
      </c>
      <c r="T13" s="6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8" t="s">
        <v>77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 t="e">
        <f>J5</f>
        <v>#NUM!</v>
      </c>
      <c r="K27" s="9"/>
      <c r="L27" s="10" t="e">
        <f>L5</f>
        <v>#NUM!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85" zoomScaleNormal="55" zoomScaleSheetLayoutView="85" workbookViewId="0">
      <selection activeCell="I22" sqref="I22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9" t="s">
        <v>20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48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48" ht="30" customHeight="1">
      <c r="A3" s="207" t="s">
        <v>2</v>
      </c>
      <c r="B3" s="207" t="s">
        <v>3</v>
      </c>
      <c r="C3" s="207" t="s">
        <v>4</v>
      </c>
      <c r="D3" s="207" t="s">
        <v>5</v>
      </c>
      <c r="E3" s="207" t="s">
        <v>6</v>
      </c>
      <c r="F3" s="207"/>
      <c r="G3" s="207" t="s">
        <v>9</v>
      </c>
      <c r="H3" s="207"/>
      <c r="I3" s="207" t="s">
        <v>10</v>
      </c>
      <c r="J3" s="207"/>
      <c r="K3" s="207" t="s">
        <v>11</v>
      </c>
      <c r="L3" s="207"/>
      <c r="M3" s="207" t="s">
        <v>12</v>
      </c>
      <c r="N3" s="206" t="s">
        <v>21</v>
      </c>
      <c r="O3" s="206" t="s">
        <v>14</v>
      </c>
      <c r="P3" s="206" t="s">
        <v>22</v>
      </c>
      <c r="Q3" s="206" t="s">
        <v>13</v>
      </c>
      <c r="R3" s="206" t="s">
        <v>23</v>
      </c>
      <c r="S3" s="206" t="s">
        <v>24</v>
      </c>
      <c r="T3" s="206" t="s">
        <v>25</v>
      </c>
      <c r="U3" s="206" t="s">
        <v>26</v>
      </c>
      <c r="V3" s="206" t="s">
        <v>27</v>
      </c>
      <c r="W3" s="206" t="s">
        <v>28</v>
      </c>
      <c r="X3" s="206" t="s">
        <v>29</v>
      </c>
      <c r="Y3" s="206" t="s">
        <v>30</v>
      </c>
      <c r="Z3" s="206" t="s">
        <v>31</v>
      </c>
      <c r="AA3" s="206" t="s">
        <v>32</v>
      </c>
      <c r="AB3" s="206" t="s">
        <v>33</v>
      </c>
      <c r="AC3" s="206" t="s">
        <v>34</v>
      </c>
      <c r="AD3" s="206" t="s">
        <v>35</v>
      </c>
      <c r="AE3" s="206" t="s">
        <v>36</v>
      </c>
      <c r="AF3" s="206" t="s">
        <v>37</v>
      </c>
      <c r="AG3" s="206" t="s">
        <v>38</v>
      </c>
      <c r="AH3" s="206" t="s">
        <v>39</v>
      </c>
      <c r="AI3" s="206" t="s">
        <v>40</v>
      </c>
      <c r="AJ3" s="206" t="s">
        <v>41</v>
      </c>
      <c r="AK3" s="206" t="s">
        <v>42</v>
      </c>
      <c r="AL3" s="206" t="s">
        <v>43</v>
      </c>
      <c r="AM3" s="206" t="s">
        <v>44</v>
      </c>
      <c r="AN3" s="206" t="s">
        <v>45</v>
      </c>
      <c r="AO3" s="206" t="s">
        <v>46</v>
      </c>
      <c r="AP3" s="206" t="s">
        <v>47</v>
      </c>
      <c r="AQ3" s="206" t="s">
        <v>48</v>
      </c>
      <c r="AR3" s="206" t="s">
        <v>49</v>
      </c>
      <c r="AS3" s="206" t="s">
        <v>16</v>
      </c>
      <c r="AT3" s="206" t="s">
        <v>17</v>
      </c>
      <c r="AU3" s="206" t="s">
        <v>50</v>
      </c>
      <c r="AV3" s="206" t="s">
        <v>51</v>
      </c>
    </row>
    <row r="4" spans="1:48" ht="30" customHeight="1">
      <c r="A4" s="208"/>
      <c r="B4" s="208"/>
      <c r="C4" s="208"/>
      <c r="D4" s="20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08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</row>
    <row r="5" spans="1:48" ht="30" customHeight="1">
      <c r="A5" s="8" t="s">
        <v>59</v>
      </c>
      <c r="B5" s="8" t="s">
        <v>53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3"/>
      <c r="O5" s="3"/>
      <c r="P5" s="3"/>
      <c r="Q5" s="2" t="s">
        <v>60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8" t="s">
        <v>61</v>
      </c>
      <c r="B6" s="8" t="s">
        <v>62</v>
      </c>
      <c r="C6" s="8" t="s">
        <v>63</v>
      </c>
      <c r="D6" s="9">
        <v>3684</v>
      </c>
      <c r="E6" s="11">
        <f>TRUNC(단가대비표!O8,0)</f>
        <v>0</v>
      </c>
      <c r="F6" s="11">
        <f>TRUNC(E6*D6, 0)</f>
        <v>0</v>
      </c>
      <c r="G6" s="11">
        <f>TRUNC(단가대비표!P8,0)</f>
        <v>0</v>
      </c>
      <c r="H6" s="11">
        <f>TRUNC(G6*D6, 0)</f>
        <v>0</v>
      </c>
      <c r="I6" s="11" t="e">
        <f>TRUNC(단가대비표!V8,0)</f>
        <v>#NUM!</v>
      </c>
      <c r="J6" s="11" t="e">
        <f>TRUNC(I6*D6, 0)</f>
        <v>#NUM!</v>
      </c>
      <c r="K6" s="11" t="e">
        <f t="shared" ref="K6:L8" si="0">TRUNC(E6+G6+I6, 0)</f>
        <v>#NUM!</v>
      </c>
      <c r="L6" s="11" t="e">
        <f t="shared" si="0"/>
        <v>#NUM!</v>
      </c>
      <c r="M6" s="8" t="s">
        <v>248</v>
      </c>
      <c r="N6" s="2" t="s">
        <v>64</v>
      </c>
      <c r="O6" s="2" t="s">
        <v>53</v>
      </c>
      <c r="P6" s="2" t="s">
        <v>53</v>
      </c>
      <c r="Q6" s="2" t="s">
        <v>60</v>
      </c>
      <c r="R6" s="2" t="s">
        <v>65</v>
      </c>
      <c r="S6" s="2" t="s">
        <v>65</v>
      </c>
      <c r="T6" s="2" t="s">
        <v>66</v>
      </c>
      <c r="U6" s="3"/>
      <c r="V6" s="3"/>
      <c r="W6" s="3"/>
      <c r="X6" s="3">
        <v>1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67</v>
      </c>
      <c r="AV6" s="3">
        <v>28447</v>
      </c>
    </row>
    <row r="7" spans="1:48" ht="30" customHeight="1">
      <c r="A7" s="8" t="s">
        <v>68</v>
      </c>
      <c r="B7" s="8" t="s">
        <v>69</v>
      </c>
      <c r="C7" s="8" t="s">
        <v>63</v>
      </c>
      <c r="D7" s="9">
        <v>3</v>
      </c>
      <c r="E7" s="11">
        <f>TRUNC(단가대비표!O9,0)</f>
        <v>0</v>
      </c>
      <c r="F7" s="11">
        <f>TRUNC(E7*D7, 0)</f>
        <v>0</v>
      </c>
      <c r="G7" s="11">
        <f>TRUNC(단가대비표!P9,0)</f>
        <v>0</v>
      </c>
      <c r="H7" s="11">
        <f>TRUNC(G7*D7, 0)</f>
        <v>0</v>
      </c>
      <c r="I7" s="11" t="e">
        <f>TRUNC(단가대비표!V9,0)</f>
        <v>#NUM!</v>
      </c>
      <c r="J7" s="11" t="e">
        <f>TRUNC(I7*D7, 0)</f>
        <v>#NUM!</v>
      </c>
      <c r="K7" s="11" t="e">
        <f t="shared" si="0"/>
        <v>#NUM!</v>
      </c>
      <c r="L7" s="11" t="e">
        <f t="shared" si="0"/>
        <v>#NUM!</v>
      </c>
      <c r="M7" s="8" t="s">
        <v>248</v>
      </c>
      <c r="N7" s="2" t="s">
        <v>70</v>
      </c>
      <c r="O7" s="2" t="s">
        <v>53</v>
      </c>
      <c r="P7" s="2" t="s">
        <v>53</v>
      </c>
      <c r="Q7" s="2" t="s">
        <v>60</v>
      </c>
      <c r="R7" s="2" t="s">
        <v>65</v>
      </c>
      <c r="S7" s="2" t="s">
        <v>65</v>
      </c>
      <c r="T7" s="2" t="s">
        <v>66</v>
      </c>
      <c r="U7" s="3"/>
      <c r="V7" s="3"/>
      <c r="W7" s="3"/>
      <c r="X7" s="3">
        <v>1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71</v>
      </c>
      <c r="AV7" s="3">
        <v>28448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>TRUNC(E8*D8, 0)</f>
        <v>0</v>
      </c>
      <c r="G8" s="11">
        <v>0</v>
      </c>
      <c r="H8" s="11">
        <f>TRUNC(G8*D8, 0)</f>
        <v>0</v>
      </c>
      <c r="I8" s="11" t="e">
        <f>ROUNDDOWN(SUMIF(X6:X8, RIGHTB(N8, 1), J6:J8)*W8, 0)</f>
        <v>#NUM!</v>
      </c>
      <c r="J8" s="11" t="e">
        <f>TRUNC(I8*D8, 0)</f>
        <v>#NUM!</v>
      </c>
      <c r="K8" s="11" t="e">
        <f t="shared" si="0"/>
        <v>#NUM!</v>
      </c>
      <c r="L8" s="11" t="e">
        <f t="shared" si="0"/>
        <v>#NUM!</v>
      </c>
      <c r="M8" s="8" t="s">
        <v>53</v>
      </c>
      <c r="N8" s="2" t="s">
        <v>75</v>
      </c>
      <c r="O8" s="2" t="s">
        <v>53</v>
      </c>
      <c r="P8" s="2" t="s">
        <v>53</v>
      </c>
      <c r="Q8" s="2" t="s">
        <v>60</v>
      </c>
      <c r="R8" s="2" t="s">
        <v>65</v>
      </c>
      <c r="S8" s="2" t="s">
        <v>65</v>
      </c>
      <c r="T8" s="2" t="s">
        <v>65</v>
      </c>
      <c r="U8" s="3">
        <v>2</v>
      </c>
      <c r="V8" s="3">
        <v>2</v>
      </c>
      <c r="W8" s="3">
        <v>0.1</v>
      </c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76</v>
      </c>
      <c r="AV8" s="3">
        <v>28770</v>
      </c>
    </row>
    <row r="9" spans="1:48" ht="30" customHeight="1">
      <c r="A9" s="8" t="s">
        <v>77</v>
      </c>
      <c r="B9" s="9"/>
      <c r="C9" s="9"/>
      <c r="D9" s="9"/>
      <c r="E9" s="9"/>
      <c r="F9" s="11">
        <f>SUM(F6:F8)</f>
        <v>0</v>
      </c>
      <c r="G9" s="9"/>
      <c r="H9" s="11">
        <f>SUM(H6:H8)</f>
        <v>0</v>
      </c>
      <c r="I9" s="9"/>
      <c r="J9" s="11" t="e">
        <f>SUM(J6:J8)</f>
        <v>#NUM!</v>
      </c>
      <c r="K9" s="9"/>
      <c r="L9" s="11" t="e">
        <f>SUM(L6:L8)</f>
        <v>#NUM!</v>
      </c>
      <c r="M9" s="9"/>
      <c r="N9" t="s">
        <v>78</v>
      </c>
    </row>
    <row r="10" spans="1:48" ht="30" customHeight="1">
      <c r="A10" s="8" t="s">
        <v>79</v>
      </c>
      <c r="B10" s="8" t="s">
        <v>53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3"/>
      <c r="O10" s="3"/>
      <c r="P10" s="3"/>
      <c r="Q10" s="2" t="s">
        <v>80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1:48" ht="30" customHeight="1">
      <c r="A11" s="8" t="s">
        <v>61</v>
      </c>
      <c r="B11" s="8" t="s">
        <v>62</v>
      </c>
      <c r="C11" s="8" t="s">
        <v>63</v>
      </c>
      <c r="D11" s="9">
        <v>244</v>
      </c>
      <c r="E11" s="11">
        <f>TRUNC(단가대비표!O8,0)</f>
        <v>0</v>
      </c>
      <c r="F11" s="11">
        <f>TRUNC(E11*D11, 0)</f>
        <v>0</v>
      </c>
      <c r="G11" s="11">
        <f>TRUNC(단가대비표!P8,0)</f>
        <v>0</v>
      </c>
      <c r="H11" s="11">
        <f>TRUNC(G11*D11, 0)</f>
        <v>0</v>
      </c>
      <c r="I11" s="11" t="e">
        <f>TRUNC(단가대비표!V8,0)</f>
        <v>#NUM!</v>
      </c>
      <c r="J11" s="11" t="e">
        <f>TRUNC(I11*D11, 0)</f>
        <v>#NUM!</v>
      </c>
      <c r="K11" s="11" t="e">
        <f>TRUNC(E11+G11+I11, 0)</f>
        <v>#NUM!</v>
      </c>
      <c r="L11" s="11" t="e">
        <f>TRUNC(F11+H11+J11, 0)</f>
        <v>#NUM!</v>
      </c>
      <c r="M11" s="8" t="s">
        <v>248</v>
      </c>
      <c r="N11" s="2" t="s">
        <v>64</v>
      </c>
      <c r="O11" s="2" t="s">
        <v>53</v>
      </c>
      <c r="P11" s="2" t="s">
        <v>53</v>
      </c>
      <c r="Q11" s="2" t="s">
        <v>80</v>
      </c>
      <c r="R11" s="2" t="s">
        <v>65</v>
      </c>
      <c r="S11" s="2" t="s">
        <v>65</v>
      </c>
      <c r="T11" s="2" t="s">
        <v>66</v>
      </c>
      <c r="U11" s="3"/>
      <c r="V11" s="3"/>
      <c r="W11" s="3"/>
      <c r="X11" s="3">
        <v>1</v>
      </c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81</v>
      </c>
      <c r="AV11" s="3">
        <v>28783</v>
      </c>
    </row>
    <row r="12" spans="1:48" ht="30" customHeight="1">
      <c r="A12" s="8" t="s">
        <v>72</v>
      </c>
      <c r="B12" s="8" t="s">
        <v>73</v>
      </c>
      <c r="C12" s="8" t="s">
        <v>74</v>
      </c>
      <c r="D12" s="9">
        <v>1</v>
      </c>
      <c r="E12" s="11">
        <v>0</v>
      </c>
      <c r="F12" s="11">
        <f>TRUNC(E12*D12, 0)</f>
        <v>0</v>
      </c>
      <c r="G12" s="11">
        <v>0</v>
      </c>
      <c r="H12" s="11">
        <f>TRUNC(G12*D12, 0)</f>
        <v>0</v>
      </c>
      <c r="I12" s="11" t="e">
        <f>ROUNDDOWN(SUMIF(X11:X12, RIGHTB(N12, 1), J11:J12)*W12, 0)</f>
        <v>#NUM!</v>
      </c>
      <c r="J12" s="11" t="e">
        <f>TRUNC(I12*D12, 0)</f>
        <v>#NUM!</v>
      </c>
      <c r="K12" s="11" t="e">
        <f>TRUNC(E12+G12+I12, 0)</f>
        <v>#NUM!</v>
      </c>
      <c r="L12" s="11" t="e">
        <f>TRUNC(F12+H12+J12, 0)</f>
        <v>#NUM!</v>
      </c>
      <c r="M12" s="8" t="s">
        <v>248</v>
      </c>
      <c r="N12" s="2" t="s">
        <v>75</v>
      </c>
      <c r="O12" s="2" t="s">
        <v>53</v>
      </c>
      <c r="P12" s="2" t="s">
        <v>53</v>
      </c>
      <c r="Q12" s="2" t="s">
        <v>80</v>
      </c>
      <c r="R12" s="2" t="s">
        <v>65</v>
      </c>
      <c r="S12" s="2" t="s">
        <v>65</v>
      </c>
      <c r="T12" s="2" t="s">
        <v>65</v>
      </c>
      <c r="U12" s="3">
        <v>2</v>
      </c>
      <c r="V12" s="3">
        <v>2</v>
      </c>
      <c r="W12" s="3">
        <v>0.1</v>
      </c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82</v>
      </c>
      <c r="AV12" s="3">
        <v>28784</v>
      </c>
    </row>
    <row r="13" spans="1:48" ht="30" customHeight="1">
      <c r="A13" s="8" t="s">
        <v>77</v>
      </c>
      <c r="B13" s="9"/>
      <c r="C13" s="9"/>
      <c r="D13" s="9"/>
      <c r="E13" s="9"/>
      <c r="F13" s="11">
        <f>SUM(F11:F12)</f>
        <v>0</v>
      </c>
      <c r="G13" s="9"/>
      <c r="H13" s="11">
        <f>SUM(H11:H12)</f>
        <v>0</v>
      </c>
      <c r="I13" s="9"/>
      <c r="J13" s="11" t="e">
        <f>SUM(J11:J12)</f>
        <v>#NUM!</v>
      </c>
      <c r="K13" s="9"/>
      <c r="L13" s="11" t="e">
        <f>SUM(L11:L12)</f>
        <v>#NUM!</v>
      </c>
      <c r="M13" s="9"/>
      <c r="N13" t="s">
        <v>78</v>
      </c>
    </row>
    <row r="14" spans="1:48" ht="30" customHeight="1">
      <c r="A14" s="8" t="s">
        <v>85</v>
      </c>
      <c r="B14" s="8" t="s">
        <v>53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3"/>
      <c r="O14" s="3"/>
      <c r="P14" s="3"/>
      <c r="Q14" s="2" t="s">
        <v>86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1:48" ht="30" customHeight="1">
      <c r="A15" s="8" t="s">
        <v>87</v>
      </c>
      <c r="B15" s="8" t="s">
        <v>88</v>
      </c>
      <c r="C15" s="8" t="s">
        <v>63</v>
      </c>
      <c r="D15" s="9">
        <v>3281</v>
      </c>
      <c r="E15" s="11">
        <f>TRUNC(단가대비표!O5,0)</f>
        <v>0</v>
      </c>
      <c r="F15" s="11">
        <f>TRUNC(E15*D15, 0)</f>
        <v>0</v>
      </c>
      <c r="G15" s="11">
        <f>TRUNC(단가대비표!P5,0)</f>
        <v>0</v>
      </c>
      <c r="H15" s="11">
        <f>TRUNC(G15*D15, 0)</f>
        <v>0</v>
      </c>
      <c r="I15" s="11" t="e">
        <f>TRUNC(단가대비표!V5,0)</f>
        <v>#NUM!</v>
      </c>
      <c r="J15" s="11" t="e">
        <f>TRUNC(I15*D15, 0)</f>
        <v>#NUM!</v>
      </c>
      <c r="K15" s="11" t="e">
        <f t="shared" ref="K15:L18" si="1">TRUNC(E15+G15+I15, 0)</f>
        <v>#NUM!</v>
      </c>
      <c r="L15" s="11" t="e">
        <f t="shared" si="1"/>
        <v>#NUM!</v>
      </c>
      <c r="M15" s="8" t="s">
        <v>248</v>
      </c>
      <c r="N15" s="2" t="s">
        <v>89</v>
      </c>
      <c r="O15" s="2" t="s">
        <v>53</v>
      </c>
      <c r="P15" s="2" t="s">
        <v>53</v>
      </c>
      <c r="Q15" s="2" t="s">
        <v>86</v>
      </c>
      <c r="R15" s="2" t="s">
        <v>65</v>
      </c>
      <c r="S15" s="2" t="s">
        <v>65</v>
      </c>
      <c r="T15" s="2" t="s">
        <v>66</v>
      </c>
      <c r="U15" s="3"/>
      <c r="V15" s="3"/>
      <c r="W15" s="3"/>
      <c r="X15" s="3">
        <v>1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90</v>
      </c>
      <c r="AV15" s="3">
        <v>28449</v>
      </c>
    </row>
    <row r="16" spans="1:48" ht="30" customHeight="1">
      <c r="A16" s="8" t="s">
        <v>91</v>
      </c>
      <c r="B16" s="8" t="s">
        <v>92</v>
      </c>
      <c r="C16" s="8" t="s">
        <v>63</v>
      </c>
      <c r="D16" s="9">
        <v>403</v>
      </c>
      <c r="E16" s="11">
        <f>TRUNC(단가대비표!O6,0)</f>
        <v>0</v>
      </c>
      <c r="F16" s="11">
        <f>TRUNC(E16*D16, 0)</f>
        <v>0</v>
      </c>
      <c r="G16" s="11">
        <f>TRUNC(단가대비표!P6,0)</f>
        <v>0</v>
      </c>
      <c r="H16" s="11">
        <f>TRUNC(G16*D16, 0)</f>
        <v>0</v>
      </c>
      <c r="I16" s="11" t="e">
        <f>TRUNC(단가대비표!V6,0)</f>
        <v>#NUM!</v>
      </c>
      <c r="J16" s="11" t="e">
        <f>TRUNC(I16*D16, 0)</f>
        <v>#NUM!</v>
      </c>
      <c r="K16" s="11" t="e">
        <f t="shared" si="1"/>
        <v>#NUM!</v>
      </c>
      <c r="L16" s="11" t="e">
        <f t="shared" si="1"/>
        <v>#NUM!</v>
      </c>
      <c r="M16" s="8" t="s">
        <v>248</v>
      </c>
      <c r="N16" s="2" t="s">
        <v>93</v>
      </c>
      <c r="O16" s="2" t="s">
        <v>53</v>
      </c>
      <c r="P16" s="2" t="s">
        <v>53</v>
      </c>
      <c r="Q16" s="2" t="s">
        <v>86</v>
      </c>
      <c r="R16" s="2" t="s">
        <v>65</v>
      </c>
      <c r="S16" s="2" t="s">
        <v>65</v>
      </c>
      <c r="T16" s="2" t="s">
        <v>66</v>
      </c>
      <c r="U16" s="3"/>
      <c r="V16" s="3"/>
      <c r="W16" s="3"/>
      <c r="X16" s="3">
        <v>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94</v>
      </c>
      <c r="AV16" s="3">
        <v>28450</v>
      </c>
    </row>
    <row r="17" spans="1:48" ht="30" customHeight="1">
      <c r="A17" s="8" t="s">
        <v>95</v>
      </c>
      <c r="B17" s="8" t="s">
        <v>96</v>
      </c>
      <c r="C17" s="8" t="s">
        <v>63</v>
      </c>
      <c r="D17" s="9">
        <v>3</v>
      </c>
      <c r="E17" s="11">
        <f>TRUNC(단가대비표!O7,0)</f>
        <v>0</v>
      </c>
      <c r="F17" s="11">
        <f>TRUNC(E17*D17, 0)</f>
        <v>0</v>
      </c>
      <c r="G17" s="11">
        <f>TRUNC(단가대비표!P7,0)</f>
        <v>0</v>
      </c>
      <c r="H17" s="11">
        <f>TRUNC(G17*D17, 0)</f>
        <v>0</v>
      </c>
      <c r="I17" s="11" t="e">
        <f>TRUNC(단가대비표!V7,0)</f>
        <v>#NUM!</v>
      </c>
      <c r="J17" s="11" t="e">
        <f>TRUNC(I17*D17, 0)</f>
        <v>#NUM!</v>
      </c>
      <c r="K17" s="11" t="e">
        <f t="shared" si="1"/>
        <v>#NUM!</v>
      </c>
      <c r="L17" s="11" t="e">
        <f t="shared" si="1"/>
        <v>#NUM!</v>
      </c>
      <c r="M17" s="8" t="s">
        <v>248</v>
      </c>
      <c r="N17" s="2" t="s">
        <v>97</v>
      </c>
      <c r="O17" s="2" t="s">
        <v>53</v>
      </c>
      <c r="P17" s="2" t="s">
        <v>53</v>
      </c>
      <c r="Q17" s="2" t="s">
        <v>86</v>
      </c>
      <c r="R17" s="2" t="s">
        <v>65</v>
      </c>
      <c r="S17" s="2" t="s">
        <v>65</v>
      </c>
      <c r="T17" s="2" t="s">
        <v>66</v>
      </c>
      <c r="U17" s="3"/>
      <c r="V17" s="3"/>
      <c r="W17" s="3"/>
      <c r="X17" s="3">
        <v>1</v>
      </c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98</v>
      </c>
      <c r="AV17" s="3">
        <v>28451</v>
      </c>
    </row>
    <row r="18" spans="1:48" ht="30" customHeight="1">
      <c r="A18" s="8" t="s">
        <v>72</v>
      </c>
      <c r="B18" s="8" t="s">
        <v>73</v>
      </c>
      <c r="C18" s="8" t="s">
        <v>74</v>
      </c>
      <c r="D18" s="9">
        <v>1</v>
      </c>
      <c r="E18" s="11">
        <v>0</v>
      </c>
      <c r="F18" s="11">
        <f>TRUNC(E18*D18, 0)</f>
        <v>0</v>
      </c>
      <c r="G18" s="11">
        <v>0</v>
      </c>
      <c r="H18" s="11">
        <f>TRUNC(G18*D18, 0)</f>
        <v>0</v>
      </c>
      <c r="I18" s="11" t="e">
        <f>ROUNDDOWN(SUMIF(X15:X18, RIGHTB(N18, 1), J15:J18)*W18, 0)</f>
        <v>#NUM!</v>
      </c>
      <c r="J18" s="11" t="e">
        <f>TRUNC(I18*D18, 0)</f>
        <v>#NUM!</v>
      </c>
      <c r="K18" s="11" t="e">
        <f t="shared" si="1"/>
        <v>#NUM!</v>
      </c>
      <c r="L18" s="11" t="e">
        <f t="shared" si="1"/>
        <v>#NUM!</v>
      </c>
      <c r="M18" s="8" t="s">
        <v>53</v>
      </c>
      <c r="N18" s="2" t="s">
        <v>75</v>
      </c>
      <c r="O18" s="2" t="s">
        <v>53</v>
      </c>
      <c r="P18" s="2" t="s">
        <v>53</v>
      </c>
      <c r="Q18" s="2" t="s">
        <v>86</v>
      </c>
      <c r="R18" s="2" t="s">
        <v>65</v>
      </c>
      <c r="S18" s="2" t="s">
        <v>65</v>
      </c>
      <c r="T18" s="2" t="s">
        <v>65</v>
      </c>
      <c r="U18" s="3">
        <v>2</v>
      </c>
      <c r="V18" s="3">
        <v>2</v>
      </c>
      <c r="W18" s="3">
        <v>0.1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99</v>
      </c>
      <c r="AV18" s="3">
        <v>28771</v>
      </c>
    </row>
    <row r="19" spans="1:48" ht="30" customHeight="1">
      <c r="A19" s="8" t="s">
        <v>77</v>
      </c>
      <c r="B19" s="9"/>
      <c r="C19" s="9"/>
      <c r="D19" s="9"/>
      <c r="E19" s="9"/>
      <c r="F19" s="11">
        <f>SUM(F15:F18)</f>
        <v>0</v>
      </c>
      <c r="G19" s="9"/>
      <c r="H19" s="11">
        <f>SUM(H15:H18)</f>
        <v>0</v>
      </c>
      <c r="I19" s="9"/>
      <c r="J19" s="11" t="e">
        <f>SUM(J15:J18)</f>
        <v>#NUM!</v>
      </c>
      <c r="K19" s="9"/>
      <c r="L19" s="11" t="e">
        <f>SUM(L15:L18)</f>
        <v>#NUM!</v>
      </c>
      <c r="M19" s="9"/>
      <c r="N19" t="s">
        <v>78</v>
      </c>
    </row>
    <row r="20" spans="1:48" ht="30" customHeight="1">
      <c r="A20" s="8" t="s">
        <v>100</v>
      </c>
      <c r="B20" s="8" t="s">
        <v>53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3"/>
      <c r="O20" s="3"/>
      <c r="P20" s="3"/>
      <c r="Q20" s="2" t="s">
        <v>101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spans="1:48" ht="30" customHeight="1">
      <c r="A21" s="8" t="s">
        <v>91</v>
      </c>
      <c r="B21" s="8" t="s">
        <v>92</v>
      </c>
      <c r="C21" s="8" t="s">
        <v>63</v>
      </c>
      <c r="D21" s="9">
        <v>244</v>
      </c>
      <c r="E21" s="11">
        <f>TRUNC(단가대비표!O6,0)</f>
        <v>0</v>
      </c>
      <c r="F21" s="11">
        <f>TRUNC(E21*D21, 0)</f>
        <v>0</v>
      </c>
      <c r="G21" s="11">
        <f>TRUNC(단가대비표!P6,0)</f>
        <v>0</v>
      </c>
      <c r="H21" s="11">
        <f>TRUNC(G21*D21, 0)</f>
        <v>0</v>
      </c>
      <c r="I21" s="11" t="e">
        <f>TRUNC(단가대비표!V6,0)</f>
        <v>#NUM!</v>
      </c>
      <c r="J21" s="11" t="e">
        <f>TRUNC(I21*D21, 0)</f>
        <v>#NUM!</v>
      </c>
      <c r="K21" s="11" t="e">
        <f>TRUNC(E21+G21+I21, 0)</f>
        <v>#NUM!</v>
      </c>
      <c r="L21" s="11" t="e">
        <f>TRUNC(F21+H21+J21, 0)</f>
        <v>#NUM!</v>
      </c>
      <c r="M21" s="8" t="s">
        <v>248</v>
      </c>
      <c r="N21" s="2" t="s">
        <v>93</v>
      </c>
      <c r="O21" s="2" t="s">
        <v>53</v>
      </c>
      <c r="P21" s="2" t="s">
        <v>53</v>
      </c>
      <c r="Q21" s="2" t="s">
        <v>101</v>
      </c>
      <c r="R21" s="2" t="s">
        <v>65</v>
      </c>
      <c r="S21" s="2" t="s">
        <v>65</v>
      </c>
      <c r="T21" s="2" t="s">
        <v>66</v>
      </c>
      <c r="U21" s="3"/>
      <c r="V21" s="3"/>
      <c r="W21" s="3"/>
      <c r="X21" s="3">
        <v>1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102</v>
      </c>
      <c r="AV21" s="3">
        <v>28786</v>
      </c>
    </row>
    <row r="22" spans="1:48" ht="30" customHeight="1">
      <c r="A22" s="8" t="s">
        <v>72</v>
      </c>
      <c r="B22" s="8" t="s">
        <v>73</v>
      </c>
      <c r="C22" s="8" t="s">
        <v>74</v>
      </c>
      <c r="D22" s="9">
        <v>1</v>
      </c>
      <c r="E22" s="11">
        <v>0</v>
      </c>
      <c r="F22" s="11">
        <f>TRUNC(E22*D22, 0)</f>
        <v>0</v>
      </c>
      <c r="G22" s="11">
        <v>0</v>
      </c>
      <c r="H22" s="11">
        <f>TRUNC(G22*D22, 0)</f>
        <v>0</v>
      </c>
      <c r="I22" s="11" t="e">
        <f>ROUNDDOWN(SUMIF(X21:X22, RIGHTB(N22, 1), J21:J22)*W22, 0)</f>
        <v>#NUM!</v>
      </c>
      <c r="J22" s="11" t="e">
        <f>TRUNC(I22*D22, 0)</f>
        <v>#NUM!</v>
      </c>
      <c r="K22" s="11" t="e">
        <f>TRUNC(E22+G22+I22, 0)</f>
        <v>#NUM!</v>
      </c>
      <c r="L22" s="11" t="e">
        <f>TRUNC(F22+H22+J22, 0)</f>
        <v>#NUM!</v>
      </c>
      <c r="M22" s="8" t="s">
        <v>248</v>
      </c>
      <c r="N22" s="2" t="s">
        <v>75</v>
      </c>
      <c r="O22" s="2" t="s">
        <v>53</v>
      </c>
      <c r="P22" s="2" t="s">
        <v>53</v>
      </c>
      <c r="Q22" s="2" t="s">
        <v>101</v>
      </c>
      <c r="R22" s="2" t="s">
        <v>65</v>
      </c>
      <c r="S22" s="2" t="s">
        <v>65</v>
      </c>
      <c r="T22" s="2" t="s">
        <v>65</v>
      </c>
      <c r="U22" s="3">
        <v>2</v>
      </c>
      <c r="V22" s="3">
        <v>2</v>
      </c>
      <c r="W22" s="3">
        <v>0.1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103</v>
      </c>
      <c r="AV22" s="3">
        <v>28787</v>
      </c>
    </row>
    <row r="23" spans="1:48" ht="30" customHeight="1">
      <c r="A23" s="8" t="s">
        <v>77</v>
      </c>
      <c r="B23" s="9"/>
      <c r="C23" s="9"/>
      <c r="D23" s="9"/>
      <c r="E23" s="9"/>
      <c r="F23" s="11">
        <f>SUM(F21:F22)</f>
        <v>0</v>
      </c>
      <c r="G23" s="9"/>
      <c r="H23" s="11">
        <f>SUM(H21:H22)</f>
        <v>0</v>
      </c>
      <c r="I23" s="9"/>
      <c r="J23" s="11" t="e">
        <f>SUM(J21:J22)</f>
        <v>#NUM!</v>
      </c>
      <c r="K23" s="9"/>
      <c r="L23" s="11" t="e">
        <f>SUM(L21:L22)</f>
        <v>#NUM!</v>
      </c>
      <c r="M23" s="9"/>
      <c r="N23" t="s">
        <v>78</v>
      </c>
    </row>
    <row r="24" spans="1:48" ht="30" customHeight="1">
      <c r="A24" s="8" t="s">
        <v>104</v>
      </c>
      <c r="B24" s="8" t="s">
        <v>53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3"/>
      <c r="O24" s="3"/>
      <c r="P24" s="3"/>
      <c r="Q24" s="2" t="s">
        <v>105</v>
      </c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1:48" ht="30" customHeight="1">
      <c r="A25" s="8" t="s">
        <v>106</v>
      </c>
      <c r="B25" s="8" t="s">
        <v>53</v>
      </c>
      <c r="C25" s="8" t="s">
        <v>74</v>
      </c>
      <c r="D25" s="9">
        <v>1</v>
      </c>
      <c r="E25" s="11">
        <f>TRUNC(단가대비표!O10,0)</f>
        <v>0</v>
      </c>
      <c r="F25" s="11">
        <f>TRUNC(E25*D25, 0)</f>
        <v>0</v>
      </c>
      <c r="G25" s="11">
        <f>TRUNC(단가대비표!P10,0)</f>
        <v>0</v>
      </c>
      <c r="H25" s="11">
        <f>TRUNC(G25*D25, 0)</f>
        <v>0</v>
      </c>
      <c r="I25" s="11">
        <f>TRUNC(단가대비표!V10,0)</f>
        <v>0</v>
      </c>
      <c r="J25" s="11">
        <f>TRUNC(I25*D25, 0)</f>
        <v>0</v>
      </c>
      <c r="K25" s="11">
        <f>TRUNC(E25+G25+I25, 0)</f>
        <v>0</v>
      </c>
      <c r="L25" s="11">
        <f>TRUNC(F25+H25+J25, 0)</f>
        <v>0</v>
      </c>
      <c r="M25" s="8" t="s">
        <v>53</v>
      </c>
      <c r="N25" s="2" t="s">
        <v>107</v>
      </c>
      <c r="O25" s="2" t="s">
        <v>53</v>
      </c>
      <c r="P25" s="2" t="s">
        <v>53</v>
      </c>
      <c r="Q25" s="2" t="s">
        <v>105</v>
      </c>
      <c r="R25" s="2" t="s">
        <v>65</v>
      </c>
      <c r="S25" s="2" t="s">
        <v>65</v>
      </c>
      <c r="T25" s="2" t="s">
        <v>66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108</v>
      </c>
      <c r="AV25" s="3">
        <v>28530</v>
      </c>
    </row>
    <row r="26" spans="1:48" ht="30" customHeight="1">
      <c r="A26" s="8" t="s">
        <v>77</v>
      </c>
      <c r="B26" s="9"/>
      <c r="C26" s="9"/>
      <c r="D26" s="9"/>
      <c r="E26" s="9"/>
      <c r="F26" s="11">
        <f>SUM(F25:F25)</f>
        <v>0</v>
      </c>
      <c r="G26" s="9"/>
      <c r="H26" s="11">
        <f>SUM(H25:H25)</f>
        <v>0</v>
      </c>
      <c r="I26" s="9"/>
      <c r="J26" s="11">
        <f>SUM(J25:J25)</f>
        <v>0</v>
      </c>
      <c r="K26" s="9"/>
      <c r="L26" s="11">
        <f>SUM(L25:L25)</f>
        <v>0</v>
      </c>
      <c r="M26" s="9"/>
      <c r="N26" t="s">
        <v>78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"/>
  <sheetViews>
    <sheetView view="pageBreakPreview" topLeftCell="B1" zoomScale="60" zoomScaleNormal="100" workbookViewId="0">
      <selection activeCell="Q33" sqref="Q33"/>
    </sheetView>
  </sheetViews>
  <sheetFormatPr defaultRowHeight="16.5"/>
  <cols>
    <col min="1" max="1" width="21.625" hidden="1" customWidth="1"/>
    <col min="2" max="2" width="23.8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20" width="9.25" bestFit="1" customWidth="1"/>
    <col min="21" max="22" width="11.6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09" t="s">
        <v>109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</row>
    <row r="2" spans="1:28" ht="30" customHeight="1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</row>
    <row r="3" spans="1:28" ht="30" customHeight="1">
      <c r="A3" s="207" t="s">
        <v>110</v>
      </c>
      <c r="B3" s="207" t="s">
        <v>2</v>
      </c>
      <c r="C3" s="207" t="s">
        <v>111</v>
      </c>
      <c r="D3" s="207" t="s">
        <v>4</v>
      </c>
      <c r="E3" s="207" t="s">
        <v>6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 t="s">
        <v>119</v>
      </c>
      <c r="Q3" s="207" t="s">
        <v>120</v>
      </c>
      <c r="R3" s="207"/>
      <c r="S3" s="207"/>
      <c r="T3" s="207"/>
      <c r="U3" s="207"/>
      <c r="V3" s="207"/>
      <c r="W3" s="207" t="s">
        <v>121</v>
      </c>
      <c r="X3" s="207" t="s">
        <v>12</v>
      </c>
      <c r="Y3" s="206" t="s">
        <v>122</v>
      </c>
      <c r="Z3" s="206" t="s">
        <v>123</v>
      </c>
      <c r="AA3" s="206" t="s">
        <v>124</v>
      </c>
      <c r="AB3" s="206" t="s">
        <v>49</v>
      </c>
    </row>
    <row r="4" spans="1:28" ht="30" customHeight="1">
      <c r="A4" s="207"/>
      <c r="B4" s="207"/>
      <c r="C4" s="207"/>
      <c r="D4" s="207"/>
      <c r="E4" s="4" t="s">
        <v>112</v>
      </c>
      <c r="F4" s="4" t="s">
        <v>113</v>
      </c>
      <c r="G4" s="4" t="s">
        <v>114</v>
      </c>
      <c r="H4" s="4" t="s">
        <v>113</v>
      </c>
      <c r="I4" s="4" t="s">
        <v>115</v>
      </c>
      <c r="J4" s="4" t="s">
        <v>113</v>
      </c>
      <c r="K4" s="4" t="s">
        <v>116</v>
      </c>
      <c r="L4" s="4" t="s">
        <v>113</v>
      </c>
      <c r="M4" s="4" t="s">
        <v>117</v>
      </c>
      <c r="N4" s="4" t="s">
        <v>113</v>
      </c>
      <c r="O4" s="4" t="s">
        <v>118</v>
      </c>
      <c r="P4" s="207"/>
      <c r="Q4" s="4" t="s">
        <v>112</v>
      </c>
      <c r="R4" s="4" t="s">
        <v>114</v>
      </c>
      <c r="S4" s="4" t="s">
        <v>115</v>
      </c>
      <c r="T4" s="4" t="s">
        <v>116</v>
      </c>
      <c r="U4" s="4" t="s">
        <v>117</v>
      </c>
      <c r="V4" s="4" t="s">
        <v>118</v>
      </c>
      <c r="W4" s="207"/>
      <c r="X4" s="207"/>
      <c r="Y4" s="206"/>
      <c r="Z4" s="206"/>
      <c r="AA4" s="206"/>
      <c r="AB4" s="206"/>
    </row>
    <row r="5" spans="1:28" ht="30" customHeight="1">
      <c r="A5" s="8" t="s">
        <v>89</v>
      </c>
      <c r="B5" s="8" t="s">
        <v>87</v>
      </c>
      <c r="C5" s="8" t="s">
        <v>88</v>
      </c>
      <c r="D5" s="12" t="s">
        <v>63</v>
      </c>
      <c r="E5" s="13">
        <v>0</v>
      </c>
      <c r="F5" s="8" t="s">
        <v>53</v>
      </c>
      <c r="G5" s="13">
        <v>0</v>
      </c>
      <c r="H5" s="8" t="s">
        <v>53</v>
      </c>
      <c r="I5" s="13">
        <v>0</v>
      </c>
      <c r="J5" s="8" t="s">
        <v>53</v>
      </c>
      <c r="K5" s="13">
        <v>0</v>
      </c>
      <c r="L5" s="8" t="s">
        <v>53</v>
      </c>
      <c r="M5" s="13">
        <v>0</v>
      </c>
      <c r="N5" s="8" t="s">
        <v>53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/>
      <c r="V5" s="13" t="e">
        <f t="shared" ref="V5:V9" si="0">SMALL(Q5:U5,COUNTIF(Q5:U5,0)+1)</f>
        <v>#NUM!</v>
      </c>
      <c r="W5" s="8" t="s">
        <v>125</v>
      </c>
      <c r="X5" s="8" t="s">
        <v>53</v>
      </c>
      <c r="Y5" s="2" t="s">
        <v>126</v>
      </c>
      <c r="Z5" s="2" t="s">
        <v>53</v>
      </c>
      <c r="AA5" s="14"/>
      <c r="AB5" s="2" t="s">
        <v>53</v>
      </c>
    </row>
    <row r="6" spans="1:28" ht="30" customHeight="1">
      <c r="A6" s="8" t="s">
        <v>93</v>
      </c>
      <c r="B6" s="8" t="s">
        <v>91</v>
      </c>
      <c r="C6" s="8" t="s">
        <v>92</v>
      </c>
      <c r="D6" s="12" t="s">
        <v>63</v>
      </c>
      <c r="E6" s="13">
        <v>0</v>
      </c>
      <c r="F6" s="8" t="s">
        <v>53</v>
      </c>
      <c r="G6" s="13">
        <v>0</v>
      </c>
      <c r="H6" s="8" t="s">
        <v>53</v>
      </c>
      <c r="I6" s="13">
        <v>0</v>
      </c>
      <c r="J6" s="8" t="s">
        <v>53</v>
      </c>
      <c r="K6" s="13">
        <v>0</v>
      </c>
      <c r="L6" s="8" t="s">
        <v>53</v>
      </c>
      <c r="M6" s="13">
        <v>0</v>
      </c>
      <c r="N6" s="8" t="s">
        <v>53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/>
      <c r="V6" s="13" t="e">
        <f t="shared" si="0"/>
        <v>#NUM!</v>
      </c>
      <c r="W6" s="8" t="s">
        <v>127</v>
      </c>
      <c r="X6" s="8" t="s">
        <v>53</v>
      </c>
      <c r="Y6" s="2" t="s">
        <v>126</v>
      </c>
      <c r="Z6" s="2" t="s">
        <v>53</v>
      </c>
      <c r="AA6" s="14"/>
      <c r="AB6" s="2" t="s">
        <v>53</v>
      </c>
    </row>
    <row r="7" spans="1:28" ht="30" customHeight="1">
      <c r="A7" s="8" t="s">
        <v>97</v>
      </c>
      <c r="B7" s="8" t="s">
        <v>95</v>
      </c>
      <c r="C7" s="8" t="s">
        <v>96</v>
      </c>
      <c r="D7" s="12" t="s">
        <v>63</v>
      </c>
      <c r="E7" s="13">
        <v>0</v>
      </c>
      <c r="F7" s="8" t="s">
        <v>53</v>
      </c>
      <c r="G7" s="13">
        <v>0</v>
      </c>
      <c r="H7" s="8" t="s">
        <v>53</v>
      </c>
      <c r="I7" s="13">
        <v>0</v>
      </c>
      <c r="J7" s="8" t="s">
        <v>53</v>
      </c>
      <c r="K7" s="13">
        <v>0</v>
      </c>
      <c r="L7" s="8" t="s">
        <v>53</v>
      </c>
      <c r="M7" s="13">
        <v>0</v>
      </c>
      <c r="N7" s="8" t="s">
        <v>53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/>
      <c r="V7" s="13" t="e">
        <f t="shared" si="0"/>
        <v>#NUM!</v>
      </c>
      <c r="W7" s="8" t="s">
        <v>128</v>
      </c>
      <c r="X7" s="8" t="s">
        <v>53</v>
      </c>
      <c r="Y7" s="2" t="s">
        <v>126</v>
      </c>
      <c r="Z7" s="2" t="s">
        <v>53</v>
      </c>
      <c r="AA7" s="14"/>
      <c r="AB7" s="2" t="s">
        <v>53</v>
      </c>
    </row>
    <row r="8" spans="1:28" ht="30" customHeight="1">
      <c r="A8" s="8" t="s">
        <v>64</v>
      </c>
      <c r="B8" s="8" t="s">
        <v>61</v>
      </c>
      <c r="C8" s="8" t="s">
        <v>62</v>
      </c>
      <c r="D8" s="12" t="s">
        <v>63</v>
      </c>
      <c r="E8" s="13">
        <v>0</v>
      </c>
      <c r="F8" s="8" t="s">
        <v>53</v>
      </c>
      <c r="G8" s="13">
        <v>0</v>
      </c>
      <c r="H8" s="8" t="s">
        <v>53</v>
      </c>
      <c r="I8" s="13">
        <v>0</v>
      </c>
      <c r="J8" s="8" t="s">
        <v>53</v>
      </c>
      <c r="K8" s="13">
        <v>0</v>
      </c>
      <c r="L8" s="8" t="s">
        <v>53</v>
      </c>
      <c r="M8" s="13">
        <v>0</v>
      </c>
      <c r="N8" s="8" t="s">
        <v>129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/>
      <c r="V8" s="13" t="e">
        <f t="shared" si="0"/>
        <v>#NUM!</v>
      </c>
      <c r="W8" s="8" t="s">
        <v>130</v>
      </c>
      <c r="X8" s="8" t="s">
        <v>53</v>
      </c>
      <c r="Y8" s="2" t="s">
        <v>126</v>
      </c>
      <c r="Z8" s="2" t="s">
        <v>53</v>
      </c>
      <c r="AA8" s="14"/>
      <c r="AB8" s="2" t="s">
        <v>53</v>
      </c>
    </row>
    <row r="9" spans="1:28" ht="30" customHeight="1">
      <c r="A9" s="8" t="s">
        <v>70</v>
      </c>
      <c r="B9" s="8" t="s">
        <v>68</v>
      </c>
      <c r="C9" s="8" t="s">
        <v>69</v>
      </c>
      <c r="D9" s="12" t="s">
        <v>63</v>
      </c>
      <c r="E9" s="13">
        <v>0</v>
      </c>
      <c r="F9" s="8" t="s">
        <v>53</v>
      </c>
      <c r="G9" s="13">
        <v>0</v>
      </c>
      <c r="H9" s="8" t="s">
        <v>53</v>
      </c>
      <c r="I9" s="13">
        <v>0</v>
      </c>
      <c r="J9" s="8" t="s">
        <v>53</v>
      </c>
      <c r="K9" s="13">
        <v>0</v>
      </c>
      <c r="L9" s="8" t="s">
        <v>53</v>
      </c>
      <c r="M9" s="13">
        <v>0</v>
      </c>
      <c r="N9" s="8" t="s">
        <v>129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/>
      <c r="V9" s="13" t="e">
        <f t="shared" si="0"/>
        <v>#NUM!</v>
      </c>
      <c r="W9" s="8" t="s">
        <v>131</v>
      </c>
      <c r="X9" s="8" t="s">
        <v>53</v>
      </c>
      <c r="Y9" s="2" t="s">
        <v>126</v>
      </c>
      <c r="Z9" s="2" t="s">
        <v>53</v>
      </c>
      <c r="AA9" s="14"/>
      <c r="AB9" s="2" t="s">
        <v>53</v>
      </c>
    </row>
    <row r="10" spans="1:28" ht="30" customHeight="1">
      <c r="A10" s="8" t="s">
        <v>107</v>
      </c>
      <c r="B10" s="8" t="s">
        <v>106</v>
      </c>
      <c r="C10" s="8" t="s">
        <v>53</v>
      </c>
      <c r="D10" s="12" t="s">
        <v>74</v>
      </c>
      <c r="E10" s="13">
        <v>0</v>
      </c>
      <c r="F10" s="8" t="s">
        <v>53</v>
      </c>
      <c r="G10" s="13">
        <v>0</v>
      </c>
      <c r="H10" s="8" t="s">
        <v>53</v>
      </c>
      <c r="I10" s="13">
        <v>0</v>
      </c>
      <c r="J10" s="8" t="s">
        <v>53</v>
      </c>
      <c r="K10" s="13">
        <v>0</v>
      </c>
      <c r="L10" s="8" t="s">
        <v>53</v>
      </c>
      <c r="M10" s="13">
        <v>0</v>
      </c>
      <c r="N10" s="8" t="s">
        <v>53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/>
      <c r="V10" s="13">
        <f>U10</f>
        <v>0</v>
      </c>
      <c r="W10" s="8" t="s">
        <v>132</v>
      </c>
      <c r="X10" s="8" t="s">
        <v>53</v>
      </c>
      <c r="Y10" s="2" t="s">
        <v>126</v>
      </c>
      <c r="Z10" s="2" t="s">
        <v>53</v>
      </c>
      <c r="AA10" s="14"/>
      <c r="AB10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60" zoomScaleNormal="100" workbookViewId="0">
      <selection activeCell="H22" sqref="H22"/>
    </sheetView>
  </sheetViews>
  <sheetFormatPr defaultRowHeight="16.5"/>
  <sheetData>
    <row r="1" spans="1:7">
      <c r="A1" t="s">
        <v>133</v>
      </c>
    </row>
    <row r="2" spans="1:7">
      <c r="A2" s="1" t="s">
        <v>134</v>
      </c>
      <c r="B2" t="s">
        <v>135</v>
      </c>
      <c r="C2" s="1" t="s">
        <v>136</v>
      </c>
      <c r="D2" t="s">
        <v>66</v>
      </c>
    </row>
    <row r="3" spans="1:7">
      <c r="A3" s="1" t="s">
        <v>137</v>
      </c>
      <c r="B3" t="s">
        <v>138</v>
      </c>
    </row>
    <row r="4" spans="1:7">
      <c r="A4" s="1" t="s">
        <v>139</v>
      </c>
      <c r="B4">
        <v>5</v>
      </c>
    </row>
    <row r="5" spans="1:7">
      <c r="A5" s="1" t="s">
        <v>140</v>
      </c>
      <c r="B5">
        <v>5</v>
      </c>
    </row>
    <row r="6" spans="1:7">
      <c r="A6" s="1" t="s">
        <v>141</v>
      </c>
      <c r="B6" t="s">
        <v>142</v>
      </c>
    </row>
    <row r="7" spans="1:7">
      <c r="A7" s="1" t="s">
        <v>143</v>
      </c>
      <c r="B7" t="s">
        <v>126</v>
      </c>
      <c r="C7" t="s">
        <v>66</v>
      </c>
    </row>
    <row r="8" spans="1:7">
      <c r="A8" s="1" t="s">
        <v>144</v>
      </c>
      <c r="B8" t="s">
        <v>126</v>
      </c>
      <c r="C8">
        <v>2</v>
      </c>
    </row>
    <row r="9" spans="1:7">
      <c r="A9" s="1" t="s">
        <v>145</v>
      </c>
      <c r="B9" t="s">
        <v>112</v>
      </c>
      <c r="C9" t="s">
        <v>114</v>
      </c>
      <c r="D9" t="s">
        <v>115</v>
      </c>
      <c r="E9" t="s">
        <v>116</v>
      </c>
      <c r="F9" t="s">
        <v>117</v>
      </c>
      <c r="G9" t="s">
        <v>146</v>
      </c>
    </row>
    <row r="10" spans="1:7">
      <c r="A10" s="1" t="s">
        <v>147</v>
      </c>
      <c r="B10">
        <v>1289</v>
      </c>
      <c r="C10">
        <v>0</v>
      </c>
      <c r="D10">
        <v>0</v>
      </c>
    </row>
    <row r="11" spans="1:7">
      <c r="A11" s="1" t="s">
        <v>148</v>
      </c>
      <c r="B11" t="s">
        <v>149</v>
      </c>
      <c r="C11">
        <v>4</v>
      </c>
    </row>
    <row r="12" spans="1:7">
      <c r="A12" s="1" t="s">
        <v>150</v>
      </c>
      <c r="B12" t="s">
        <v>149</v>
      </c>
      <c r="C12">
        <v>4</v>
      </c>
    </row>
    <row r="13" spans="1:7">
      <c r="A13" s="1" t="s">
        <v>151</v>
      </c>
      <c r="B13" t="s">
        <v>149</v>
      </c>
      <c r="C13">
        <v>3</v>
      </c>
    </row>
    <row r="14" spans="1:7">
      <c r="A14" s="1" t="s">
        <v>152</v>
      </c>
      <c r="B14" t="s">
        <v>149</v>
      </c>
      <c r="C14">
        <v>5</v>
      </c>
    </row>
    <row r="15" spans="1:7">
      <c r="A15" s="1" t="s">
        <v>153</v>
      </c>
      <c r="B15" t="s">
        <v>154</v>
      </c>
      <c r="C15" t="s">
        <v>155</v>
      </c>
      <c r="D15" t="s">
        <v>155</v>
      </c>
      <c r="E15" t="s">
        <v>155</v>
      </c>
      <c r="F15">
        <v>1</v>
      </c>
    </row>
    <row r="16" spans="1:7">
      <c r="A16" s="1" t="s">
        <v>156</v>
      </c>
      <c r="B16">
        <v>1.1100000000000001</v>
      </c>
      <c r="C16">
        <v>1.1200000000000001</v>
      </c>
    </row>
    <row r="17" spans="1:13">
      <c r="A17" s="1" t="s">
        <v>157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158</v>
      </c>
      <c r="B18">
        <v>1.25</v>
      </c>
      <c r="C18">
        <v>1.071</v>
      </c>
    </row>
    <row r="19" spans="1:13">
      <c r="A19" s="1" t="s">
        <v>159</v>
      </c>
    </row>
    <row r="20" spans="1:13">
      <c r="A20" s="1" t="s">
        <v>160</v>
      </c>
      <c r="B20" s="1" t="s">
        <v>126</v>
      </c>
      <c r="C20">
        <v>1</v>
      </c>
    </row>
    <row r="21" spans="1:13">
      <c r="A21" t="s">
        <v>161</v>
      </c>
      <c r="B21" t="s">
        <v>162</v>
      </c>
      <c r="C21" t="s">
        <v>163</v>
      </c>
    </row>
    <row r="22" spans="1:13">
      <c r="A22">
        <v>1</v>
      </c>
      <c r="B22" s="1" t="s">
        <v>164</v>
      </c>
      <c r="C22" s="1" t="s">
        <v>165</v>
      </c>
    </row>
    <row r="23" spans="1:13">
      <c r="A23">
        <v>2</v>
      </c>
      <c r="B23" s="1" t="s">
        <v>166</v>
      </c>
      <c r="C23" s="1" t="s">
        <v>167</v>
      </c>
    </row>
    <row r="24" spans="1:13">
      <c r="A24">
        <v>3</v>
      </c>
      <c r="B24" s="1" t="s">
        <v>168</v>
      </c>
      <c r="C24" s="1" t="s">
        <v>169</v>
      </c>
    </row>
    <row r="25" spans="1:13">
      <c r="A25">
        <v>4</v>
      </c>
      <c r="B25" s="1" t="s">
        <v>170</v>
      </c>
      <c r="C25" s="1" t="s">
        <v>171</v>
      </c>
    </row>
    <row r="26" spans="1:13">
      <c r="A26">
        <v>5</v>
      </c>
      <c r="B26" s="1" t="s">
        <v>172</v>
      </c>
      <c r="C26" s="1" t="s">
        <v>53</v>
      </c>
    </row>
    <row r="27" spans="1:13">
      <c r="A27">
        <v>6</v>
      </c>
      <c r="B27" s="1" t="s">
        <v>173</v>
      </c>
      <c r="C27" s="1" t="s">
        <v>53</v>
      </c>
    </row>
    <row r="28" spans="1:13">
      <c r="A28">
        <v>7</v>
      </c>
      <c r="B28" s="1" t="s">
        <v>174</v>
      </c>
      <c r="C28" s="1" t="s">
        <v>53</v>
      </c>
    </row>
    <row r="29" spans="1:13">
      <c r="A29">
        <v>8</v>
      </c>
      <c r="B29" s="1" t="s">
        <v>175</v>
      </c>
      <c r="C29" s="1" t="s">
        <v>53</v>
      </c>
    </row>
    <row r="30" spans="1:13">
      <c r="A30">
        <v>9</v>
      </c>
      <c r="B30" s="1" t="s">
        <v>53</v>
      </c>
      <c r="C30" s="1" t="s">
        <v>53</v>
      </c>
    </row>
  </sheetData>
  <phoneticPr fontId="1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갑지</vt:lpstr>
      <vt:lpstr>원가계산서</vt:lpstr>
      <vt:lpstr>공종별집계표</vt:lpstr>
      <vt:lpstr>공종별내역서</vt:lpstr>
      <vt:lpstr>단가대비표</vt:lpstr>
      <vt:lpstr> 공사설정 </vt:lpstr>
      <vt:lpstr>공종별내역서!Print_Area</vt:lpstr>
      <vt:lpstr>공종별집계표!Print_Area</vt:lpstr>
      <vt:lpstr>단가대비표!Print_Area</vt:lpstr>
      <vt:lpstr>원가계산서!Print_Area</vt:lpstr>
      <vt:lpstr>공종별내역서!Print_Titles</vt:lpstr>
      <vt:lpstr>공종별집계표!Print_Titles</vt:lpstr>
      <vt:lpstr>단가대비표!Print_Titles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윤준상</dc:creator>
  <cp:lastModifiedBy>user</cp:lastModifiedBy>
  <cp:lastPrinted>2025-01-14T23:17:06Z</cp:lastPrinted>
  <dcterms:created xsi:type="dcterms:W3CDTF">2025-01-14T06:05:21Z</dcterms:created>
  <dcterms:modified xsi:type="dcterms:W3CDTF">2025-01-21T23:25:58Z</dcterms:modified>
</cp:coreProperties>
</file>